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90" windowWidth="3465" windowHeight="6360" activeTab="0"/>
  </bookViews>
  <sheets>
    <sheet name="Input" sheetId="1" r:id="rId1"/>
    <sheet name="Data" sheetId="2" r:id="rId2"/>
    <sheet name="Sheet3" sheetId="3" r:id="rId3"/>
  </sheets>
  <externalReferences>
    <externalReference r:id="rId6"/>
  </externalReferences>
  <definedNames>
    <definedName name="_xlnm.Print_Area" localSheetId="0">'Input'!$A$1:$J$101</definedName>
  </definedNames>
  <calcPr fullCalcOnLoad="1"/>
</workbook>
</file>

<file path=xl/sharedStrings.xml><?xml version="1.0" encoding="utf-8"?>
<sst xmlns="http://schemas.openxmlformats.org/spreadsheetml/2006/main" count="147" uniqueCount="110">
  <si>
    <t>INPUT</t>
  </si>
  <si>
    <t>N</t>
  </si>
  <si>
    <t>M</t>
  </si>
  <si>
    <t>V</t>
  </si>
  <si>
    <t>b</t>
  </si>
  <si>
    <t>d</t>
  </si>
  <si>
    <t>Bending about x-x</t>
  </si>
  <si>
    <t>Sw=</t>
  </si>
  <si>
    <t>top</t>
  </si>
  <si>
    <t>Weld Shape</t>
  </si>
  <si>
    <t>Shape #</t>
  </si>
  <si>
    <t>Shape#</t>
  </si>
  <si>
    <t>Fu</t>
  </si>
  <si>
    <t>Fy</t>
  </si>
  <si>
    <t>Fexx</t>
  </si>
  <si>
    <t>WELD DESIGN UNDER AXIAL, MOMENT AND SHEAR FORCES</t>
  </si>
  <si>
    <t>The welds are considered as lines</t>
  </si>
  <si>
    <t>A</t>
  </si>
  <si>
    <t>Sw</t>
  </si>
  <si>
    <t>Twisting</t>
  </si>
  <si>
    <r>
      <t>Jw=d(3b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0"/>
      </rPr>
      <t>+d</t>
    </r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)/6</t>
    </r>
  </si>
  <si>
    <r>
      <t>Jw=d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0"/>
      </rPr>
      <t>/12</t>
    </r>
  </si>
  <si>
    <r>
      <t>Jw=(b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+3bd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)/6</t>
    </r>
  </si>
  <si>
    <r>
      <t>d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/6</t>
    </r>
  </si>
  <si>
    <r>
      <t>d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/3</t>
    </r>
  </si>
  <si>
    <t>bd</t>
  </si>
  <si>
    <r>
      <t>(4bd+d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)0.167</t>
    </r>
  </si>
  <si>
    <r>
      <t>bd+d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/6</t>
    </r>
  </si>
  <si>
    <r>
      <t>(2bd+d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)/3</t>
    </r>
  </si>
  <si>
    <r>
      <t>0.333d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(2b+d)/(b+d)</t>
    </r>
  </si>
  <si>
    <r>
      <t>bd+d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/3</t>
    </r>
  </si>
  <si>
    <r>
      <t>p</t>
    </r>
    <r>
      <rPr>
        <sz val="10"/>
        <rFont val="Times New Roman"/>
        <family val="1"/>
      </rPr>
      <t>d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/4</t>
    </r>
  </si>
  <si>
    <r>
      <t>Jw=</t>
    </r>
    <r>
      <rPr>
        <sz val="10"/>
        <rFont val="Symbol"/>
        <family val="1"/>
      </rPr>
      <t>p</t>
    </r>
    <r>
      <rPr>
        <sz val="10"/>
        <rFont val="Times New Roman"/>
        <family val="0"/>
      </rPr>
      <t>d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0"/>
      </rPr>
      <t>/4</t>
    </r>
  </si>
  <si>
    <r>
      <t>Jw=(b</t>
    </r>
    <r>
      <rPr>
        <sz val="10"/>
        <rFont val="Times New Roman"/>
        <family val="1"/>
      </rPr>
      <t>+d)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/6</t>
    </r>
  </si>
  <si>
    <t>fa</t>
  </si>
  <si>
    <t>fm</t>
  </si>
  <si>
    <t>fv</t>
  </si>
  <si>
    <t>Sx</t>
  </si>
  <si>
    <t>A=</t>
  </si>
  <si>
    <t>2*d</t>
  </si>
  <si>
    <t>2*b</t>
  </si>
  <si>
    <t>bot</t>
  </si>
  <si>
    <r>
      <t>0.167d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(4b+d)/(2b+d)bott.</t>
    </r>
  </si>
  <si>
    <t>2b+2d</t>
  </si>
  <si>
    <t>2d+b</t>
  </si>
  <si>
    <t>2b+d</t>
  </si>
  <si>
    <t>b+d</t>
  </si>
  <si>
    <r>
      <t>f</t>
    </r>
    <r>
      <rPr>
        <sz val="10"/>
        <rFont val="Times New Roman"/>
        <family val="1"/>
      </rPr>
      <t>total</t>
    </r>
  </si>
  <si>
    <t>ecc_h</t>
  </si>
  <si>
    <t>ecc_v</t>
  </si>
  <si>
    <t>If Fillet Weld</t>
  </si>
  <si>
    <t>If Partial Pen. Weld</t>
  </si>
  <si>
    <t>S</t>
  </si>
  <si>
    <t>Depth of preparation</t>
  </si>
  <si>
    <t>Effective Throat</t>
  </si>
  <si>
    <t>Effective Throat (ET) is:</t>
  </si>
  <si>
    <t>Partial pen.</t>
  </si>
  <si>
    <t>Gap</t>
  </si>
  <si>
    <t>Shape No</t>
  </si>
  <si>
    <t>ET=</t>
  </si>
  <si>
    <t>PP=</t>
  </si>
  <si>
    <t>G=</t>
  </si>
  <si>
    <t>Q=</t>
  </si>
  <si>
    <t>The required</t>
  </si>
  <si>
    <t>Page</t>
  </si>
  <si>
    <t>Ref No</t>
  </si>
  <si>
    <t>JOB NAME</t>
  </si>
  <si>
    <t>Job No</t>
  </si>
  <si>
    <t>Dwg No</t>
  </si>
  <si>
    <t>Description</t>
  </si>
  <si>
    <t>Rev</t>
  </si>
  <si>
    <t>Date</t>
  </si>
  <si>
    <t>Design by</t>
  </si>
  <si>
    <t>Checked by</t>
  </si>
  <si>
    <t>TABLE No_1</t>
  </si>
  <si>
    <t>HA</t>
  </si>
  <si>
    <r>
      <t>t</t>
    </r>
    <r>
      <rPr>
        <b/>
        <vertAlign val="subscript"/>
        <sz val="12"/>
        <color indexed="10"/>
        <rFont val="Times New Roman"/>
        <family val="1"/>
      </rPr>
      <t>pl</t>
    </r>
  </si>
  <si>
    <t>Aw</t>
  </si>
  <si>
    <t>bottom</t>
  </si>
  <si>
    <t>12(b+d)</t>
  </si>
  <si>
    <r>
      <t>Jw=[(b+d)</t>
    </r>
    <r>
      <rPr>
        <vertAlign val="superscript"/>
        <sz val="10"/>
        <rFont val="Times New Roman"/>
        <family val="1"/>
      </rPr>
      <t xml:space="preserve">4 </t>
    </r>
    <r>
      <rPr>
        <sz val="10"/>
        <rFont val="Times New Roman"/>
        <family val="0"/>
      </rPr>
      <t>- 6b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d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]¸</t>
    </r>
  </si>
  <si>
    <t>J</t>
  </si>
  <si>
    <r>
      <t>Jw=(2*b+d)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0"/>
      </rPr>
      <t>/12)</t>
    </r>
  </si>
  <si>
    <t>-b^2(b+d)^2/(2b+d</t>
  </si>
  <si>
    <t>d^2*(b+d)^2/(b+D2)</t>
  </si>
  <si>
    <r>
      <t>Jw=(b+2*d)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0"/>
      </rPr>
      <t>/12)-</t>
    </r>
  </si>
  <si>
    <t>ok</t>
  </si>
  <si>
    <t>verif. J</t>
  </si>
  <si>
    <t>0k</t>
  </si>
  <si>
    <t>D/1 fillet</t>
  </si>
  <si>
    <t>ET/1 fillet</t>
  </si>
  <si>
    <t>LRFD</t>
  </si>
  <si>
    <t>ASD</t>
  </si>
  <si>
    <t>D=ftot/1.392</t>
  </si>
  <si>
    <t>D=ftot/0.928</t>
  </si>
  <si>
    <r>
      <t>ET=</t>
    </r>
    <r>
      <rPr>
        <b/>
        <sz val="14"/>
        <rFont val="Times New Roman"/>
        <family val="1"/>
      </rPr>
      <t>f</t>
    </r>
    <r>
      <rPr>
        <b/>
        <sz val="10"/>
        <rFont val="Times New Roman"/>
        <family val="1"/>
      </rPr>
      <t>tot</t>
    </r>
    <r>
      <rPr>
        <b/>
        <sz val="10"/>
        <rFont val="Times New Roman"/>
        <family val="0"/>
      </rPr>
      <t>/(0.60*0.75*</t>
    </r>
    <r>
      <rPr>
        <b/>
        <sz val="10"/>
        <rFont val="Times New Roman"/>
        <family val="1"/>
      </rPr>
      <t>Fu)</t>
    </r>
  </si>
  <si>
    <r>
      <t>ET=</t>
    </r>
    <r>
      <rPr>
        <b/>
        <sz val="14"/>
        <rFont val="Times New Roman"/>
        <family val="1"/>
      </rPr>
      <t>f</t>
    </r>
    <r>
      <rPr>
        <b/>
        <sz val="10"/>
        <rFont val="Times New Roman"/>
        <family val="1"/>
      </rPr>
      <t>tot</t>
    </r>
    <r>
      <rPr>
        <b/>
        <sz val="10"/>
        <rFont val="Times New Roman"/>
        <family val="0"/>
      </rPr>
      <t>/(0.3*</t>
    </r>
    <r>
      <rPr>
        <b/>
        <sz val="10"/>
        <rFont val="Times New Roman"/>
        <family val="1"/>
      </rPr>
      <t>Fu)</t>
    </r>
  </si>
  <si>
    <t>Note: Check Dmax,eff  by hand !!!</t>
  </si>
  <si>
    <t xml:space="preserve">Ref. Blodgett p. 7.4 - 7  </t>
  </si>
  <si>
    <t xml:space="preserve">LRFD       </t>
  </si>
  <si>
    <t>fact'd loads</t>
  </si>
  <si>
    <t>service loads</t>
  </si>
  <si>
    <t>Angle of prep.</t>
  </si>
  <si>
    <t xml:space="preserve">S                  if </t>
  </si>
  <si>
    <t xml:space="preserve">S - 1/8"      if </t>
  </si>
  <si>
    <t>AREA, SECTION MODULI,  MOMENT OF INERTIA</t>
  </si>
  <si>
    <t>Aw=</t>
  </si>
  <si>
    <t>XYZ</t>
  </si>
  <si>
    <t>SK_XXX</t>
  </si>
  <si>
    <t>Designed on Feb19, 2016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</si>
</sst>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\ \ &quot;Mpa&quot;"/>
    <numFmt numFmtId="173" formatCode="0\ \ &quot;mm&quot;"/>
    <numFmt numFmtId="174" formatCode="0\ \ &quot;in&quot;"/>
    <numFmt numFmtId="175" formatCode="0\ \ &quot;k&quot;"/>
    <numFmt numFmtId="176" formatCode="0\ \ &quot;ksi&quot;"/>
    <numFmt numFmtId="177" formatCode="0&quot;k*in&quot;"/>
    <numFmt numFmtId="178" formatCode="0\ \ &quot;in^2&quot;"/>
    <numFmt numFmtId="179" formatCode="0.00\ \ &quot;k/in&quot;"/>
    <numFmt numFmtId="180" formatCode="0.00\ \ &quot;in/16&quot;"/>
    <numFmt numFmtId="181" formatCode="0.0\ \ &quot;in&quot;"/>
    <numFmt numFmtId="182" formatCode="0\ \ &quot;in^3&quot;"/>
    <numFmt numFmtId="183" formatCode="0.00\ \ &quot;in&quot;"/>
  </numFmts>
  <fonts count="70">
    <font>
      <sz val="10"/>
      <name val="Times New Roman"/>
      <family val="0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sz val="10"/>
      <name val="Symbol"/>
      <family val="1"/>
    </font>
    <font>
      <sz val="14"/>
      <name val="Times New Roman"/>
      <family val="1"/>
    </font>
    <font>
      <b/>
      <sz val="10"/>
      <color indexed="12"/>
      <name val="Times New Roman"/>
      <family val="1"/>
    </font>
    <font>
      <b/>
      <u val="single"/>
      <sz val="12"/>
      <name val="Times New Roman"/>
      <family val="1"/>
    </font>
    <font>
      <b/>
      <sz val="10"/>
      <name val="Symbol"/>
      <family val="1"/>
    </font>
    <font>
      <sz val="10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10"/>
      <name val="Times New Roman"/>
      <family val="1"/>
    </font>
    <font>
      <b/>
      <vertAlign val="subscript"/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2"/>
      <name val="Times New Roman"/>
      <family val="1"/>
    </font>
    <font>
      <b/>
      <sz val="14"/>
      <color indexed="12"/>
      <name val="Times New Roman"/>
      <family val="1"/>
    </font>
    <font>
      <sz val="10"/>
      <color indexed="12"/>
      <name val="Times New Roman"/>
      <family val="1"/>
    </font>
    <font>
      <sz val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0"/>
    </font>
    <font>
      <b/>
      <sz val="14"/>
      <color indexed="8"/>
      <name val="Symbol"/>
      <family val="0"/>
    </font>
    <font>
      <b/>
      <vertAlign val="subscript"/>
      <sz val="14"/>
      <color indexed="8"/>
      <name val="Times New Roman"/>
      <family val="0"/>
    </font>
    <font>
      <vertAlign val="superscript"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15" fillId="32" borderId="0">
      <alignment/>
      <protection/>
    </xf>
    <xf numFmtId="0" fontId="0" fillId="33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2" fillId="34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4" borderId="14" xfId="0" applyFont="1" applyFill="1" applyBorder="1" applyAlignment="1">
      <alignment vertical="center"/>
    </xf>
    <xf numFmtId="0" fontId="3" fillId="0" borderId="15" xfId="0" applyFont="1" applyBorder="1" applyAlignment="1">
      <alignment/>
    </xf>
    <xf numFmtId="0" fontId="0" fillId="34" borderId="16" xfId="0" applyFont="1" applyFill="1" applyBorder="1" applyAlignment="1">
      <alignment vertical="center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4" borderId="16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0" fillId="34" borderId="0" xfId="0" applyFont="1" applyFill="1" applyBorder="1" applyAlignment="1">
      <alignment vertical="center"/>
    </xf>
    <xf numFmtId="0" fontId="0" fillId="34" borderId="19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34" borderId="2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0" fillId="34" borderId="21" xfId="0" applyFont="1" applyFill="1" applyBorder="1" applyAlignment="1">
      <alignment vertical="center"/>
    </xf>
    <xf numFmtId="0" fontId="0" fillId="35" borderId="20" xfId="0" applyFill="1" applyBorder="1" applyAlignment="1">
      <alignment/>
    </xf>
    <xf numFmtId="0" fontId="0" fillId="34" borderId="14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0" borderId="16" xfId="0" applyBorder="1" applyAlignment="1">
      <alignment/>
    </xf>
    <xf numFmtId="1" fontId="0" fillId="0" borderId="16" xfId="0" applyNumberForma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16" fillId="32" borderId="22" xfId="55" applyFont="1" applyFill="1" applyBorder="1" applyProtection="1">
      <alignment/>
      <protection/>
    </xf>
    <xf numFmtId="0" fontId="17" fillId="32" borderId="21" xfId="55" applyFont="1" applyFill="1" applyBorder="1" applyProtection="1">
      <alignment/>
      <protection/>
    </xf>
    <xf numFmtId="0" fontId="17" fillId="32" borderId="22" xfId="55" applyFont="1" applyFill="1" applyBorder="1" applyProtection="1">
      <alignment/>
      <protection/>
    </xf>
    <xf numFmtId="0" fontId="18" fillId="32" borderId="22" xfId="55" applyFont="1" applyFill="1" applyBorder="1" applyAlignment="1" applyProtection="1">
      <alignment horizontal="center"/>
      <protection/>
    </xf>
    <xf numFmtId="15" fontId="18" fillId="32" borderId="22" xfId="55" applyNumberFormat="1" applyFont="1" applyFill="1" applyBorder="1" applyAlignment="1" applyProtection="1">
      <alignment horizontal="center"/>
      <protection/>
    </xf>
    <xf numFmtId="0" fontId="16" fillId="32" borderId="20" xfId="55" applyFont="1" applyFill="1" applyBorder="1" applyProtection="1">
      <alignment/>
      <protection/>
    </xf>
    <xf numFmtId="0" fontId="6" fillId="34" borderId="16" xfId="0" applyFont="1" applyFill="1" applyBorder="1" applyAlignment="1">
      <alignment horizontal="left"/>
    </xf>
    <xf numFmtId="0" fontId="19" fillId="34" borderId="16" xfId="0" applyFont="1" applyFill="1" applyBorder="1" applyAlignment="1">
      <alignment/>
    </xf>
    <xf numFmtId="0" fontId="21" fillId="32" borderId="23" xfId="55" applyFont="1" applyFill="1" applyBorder="1" applyProtection="1">
      <alignment/>
      <protection/>
    </xf>
    <xf numFmtId="0" fontId="22" fillId="32" borderId="23" xfId="55" applyFont="1" applyFill="1" applyBorder="1" applyProtection="1">
      <alignment/>
      <protection/>
    </xf>
    <xf numFmtId="0" fontId="22" fillId="32" borderId="24" xfId="55" applyFont="1" applyFill="1" applyBorder="1" applyProtection="1">
      <alignment/>
      <protection/>
    </xf>
    <xf numFmtId="0" fontId="23" fillId="32" borderId="16" xfId="55" applyFont="1" applyFill="1" applyBorder="1" applyProtection="1">
      <alignment/>
      <protection/>
    </xf>
    <xf numFmtId="0" fontId="24" fillId="32" borderId="16" xfId="55" applyFont="1" applyFill="1" applyBorder="1" applyAlignment="1" applyProtection="1">
      <alignment horizontal="center"/>
      <protection/>
    </xf>
    <xf numFmtId="0" fontId="25" fillId="32" borderId="25" xfId="55" applyFont="1" applyFill="1" applyBorder="1" applyProtection="1">
      <alignment/>
      <protection/>
    </xf>
    <xf numFmtId="0" fontId="25" fillId="32" borderId="26" xfId="55" applyFont="1" applyFill="1" applyBorder="1" applyProtection="1">
      <alignment/>
      <protection/>
    </xf>
    <xf numFmtId="0" fontId="22" fillId="32" borderId="26" xfId="55" applyFont="1" applyFill="1" applyBorder="1" applyProtection="1">
      <alignment/>
      <protection/>
    </xf>
    <xf numFmtId="0" fontId="23" fillId="32" borderId="16" xfId="55" applyFont="1" applyFill="1" applyBorder="1" applyAlignment="1" applyProtection="1">
      <alignment horizontal="left"/>
      <protection/>
    </xf>
    <xf numFmtId="0" fontId="26" fillId="32" borderId="22" xfId="55" applyFont="1" applyFill="1" applyBorder="1" applyAlignment="1" applyProtection="1">
      <alignment horizontal="left"/>
      <protection/>
    </xf>
    <xf numFmtId="0" fontId="22" fillId="32" borderId="22" xfId="55" applyFont="1" applyFill="1" applyBorder="1" applyProtection="1">
      <alignment/>
      <protection/>
    </xf>
    <xf numFmtId="0" fontId="27" fillId="32" borderId="16" xfId="55" applyFont="1" applyFill="1" applyBorder="1" applyAlignment="1" applyProtection="1">
      <alignment horizontal="center"/>
      <protection/>
    </xf>
    <xf numFmtId="0" fontId="23" fillId="32" borderId="27" xfId="55" applyFont="1" applyFill="1" applyBorder="1" applyProtection="1">
      <alignment/>
      <protection/>
    </xf>
    <xf numFmtId="0" fontId="25" fillId="32" borderId="0" xfId="55" applyFont="1" applyFill="1" applyBorder="1" applyProtection="1">
      <alignment/>
      <protection/>
    </xf>
    <xf numFmtId="0" fontId="27" fillId="32" borderId="0" xfId="55" applyFont="1" applyFill="1" applyBorder="1" applyProtection="1">
      <alignment/>
      <protection/>
    </xf>
    <xf numFmtId="0" fontId="23" fillId="32" borderId="21" xfId="55" applyFont="1" applyFill="1" applyBorder="1" applyProtection="1">
      <alignment/>
      <protection/>
    </xf>
    <xf numFmtId="0" fontId="25" fillId="32" borderId="20" xfId="55" applyFont="1" applyFill="1" applyBorder="1" applyProtection="1">
      <alignment/>
      <protection/>
    </xf>
    <xf numFmtId="0" fontId="23" fillId="32" borderId="25" xfId="55" applyFont="1" applyFill="1" applyBorder="1" applyProtection="1">
      <alignment/>
      <protection/>
    </xf>
    <xf numFmtId="0" fontId="25" fillId="32" borderId="16" xfId="55" applyFont="1" applyFill="1" applyBorder="1" applyProtection="1">
      <alignment/>
      <protection/>
    </xf>
    <xf numFmtId="0" fontId="25" fillId="32" borderId="22" xfId="55" applyFont="1" applyFill="1" applyBorder="1" applyAlignment="1" applyProtection="1">
      <alignment horizontal="left"/>
      <protection/>
    </xf>
    <xf numFmtId="15" fontId="25" fillId="32" borderId="16" xfId="55" applyNumberFormat="1" applyFont="1" applyFill="1" applyBorder="1" applyAlignment="1" applyProtection="1">
      <alignment horizontal="center"/>
      <protection/>
    </xf>
    <xf numFmtId="16" fontId="24" fillId="32" borderId="16" xfId="55" applyNumberFormat="1" applyFont="1" applyFill="1" applyBorder="1" applyAlignment="1" applyProtection="1">
      <alignment horizontal="center"/>
      <protection/>
    </xf>
    <xf numFmtId="172" fontId="6" fillId="34" borderId="21" xfId="0" applyNumberFormat="1" applyFont="1" applyFill="1" applyBorder="1" applyAlignment="1">
      <alignment horizontal="left"/>
    </xf>
    <xf numFmtId="173" fontId="6" fillId="32" borderId="0" xfId="0" applyNumberFormat="1" applyFont="1" applyFill="1" applyBorder="1" applyAlignment="1">
      <alignment horizontal="left"/>
    </xf>
    <xf numFmtId="0" fontId="0" fillId="34" borderId="14" xfId="0" applyFill="1" applyBorder="1" applyAlignment="1">
      <alignment vertical="top"/>
    </xf>
    <xf numFmtId="0" fontId="0" fillId="34" borderId="0" xfId="0" applyFill="1" applyBorder="1" applyAlignment="1">
      <alignment vertical="top"/>
    </xf>
    <xf numFmtId="0" fontId="12" fillId="0" borderId="13" xfId="0" applyFont="1" applyBorder="1" applyAlignment="1">
      <alignment/>
    </xf>
    <xf numFmtId="0" fontId="12" fillId="0" borderId="19" xfId="0" applyFont="1" applyBorder="1" applyAlignment="1">
      <alignment/>
    </xf>
    <xf numFmtId="0" fontId="12" fillId="32" borderId="28" xfId="0" applyFont="1" applyFill="1" applyBorder="1" applyAlignment="1">
      <alignment/>
    </xf>
    <xf numFmtId="0" fontId="0" fillId="34" borderId="0" xfId="0" applyFill="1" applyAlignment="1">
      <alignment/>
    </xf>
    <xf numFmtId="0" fontId="12" fillId="32" borderId="16" xfId="0" applyFont="1" applyFill="1" applyBorder="1" applyAlignment="1">
      <alignment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174" fontId="6" fillId="34" borderId="16" xfId="0" applyNumberFormat="1" applyFont="1" applyFill="1" applyBorder="1" applyAlignment="1">
      <alignment horizontal="left"/>
    </xf>
    <xf numFmtId="175" fontId="6" fillId="34" borderId="16" xfId="0" applyNumberFormat="1" applyFont="1" applyFill="1" applyBorder="1" applyAlignment="1">
      <alignment horizontal="left"/>
    </xf>
    <xf numFmtId="174" fontId="0" fillId="0" borderId="0" xfId="0" applyNumberFormat="1" applyAlignment="1">
      <alignment/>
    </xf>
    <xf numFmtId="176" fontId="6" fillId="34" borderId="16" xfId="0" applyNumberFormat="1" applyFont="1" applyFill="1" applyBorder="1" applyAlignment="1">
      <alignment horizontal="left"/>
    </xf>
    <xf numFmtId="177" fontId="12" fillId="32" borderId="16" xfId="0" applyNumberFormat="1" applyFont="1" applyFill="1" applyBorder="1" applyAlignment="1">
      <alignment horizontal="left"/>
    </xf>
    <xf numFmtId="178" fontId="0" fillId="0" borderId="0" xfId="0" applyNumberFormat="1" applyAlignment="1">
      <alignment/>
    </xf>
    <xf numFmtId="179" fontId="0" fillId="0" borderId="0" xfId="0" applyNumberFormat="1" applyAlignment="1">
      <alignment/>
    </xf>
    <xf numFmtId="179" fontId="7" fillId="0" borderId="0" xfId="0" applyNumberFormat="1" applyFont="1" applyAlignment="1">
      <alignment/>
    </xf>
    <xf numFmtId="180" fontId="7" fillId="36" borderId="29" xfId="0" applyNumberFormat="1" applyFont="1" applyFill="1" applyBorder="1" applyAlignment="1">
      <alignment horizontal="right"/>
    </xf>
    <xf numFmtId="181" fontId="6" fillId="34" borderId="16" xfId="0" applyNumberFormat="1" applyFont="1" applyFill="1" applyBorder="1" applyAlignment="1">
      <alignment horizontal="left"/>
    </xf>
    <xf numFmtId="174" fontId="12" fillId="0" borderId="11" xfId="0" applyNumberFormat="1" applyFont="1" applyBorder="1" applyAlignment="1">
      <alignment/>
    </xf>
    <xf numFmtId="178" fontId="12" fillId="0" borderId="19" xfId="0" applyNumberFormat="1" applyFont="1" applyBorder="1" applyAlignment="1">
      <alignment/>
    </xf>
    <xf numFmtId="178" fontId="12" fillId="32" borderId="28" xfId="0" applyNumberFormat="1" applyFont="1" applyFill="1" applyBorder="1" applyAlignment="1">
      <alignment/>
    </xf>
    <xf numFmtId="180" fontId="7" fillId="32" borderId="29" xfId="0" applyNumberFormat="1" applyFont="1" applyFill="1" applyBorder="1" applyAlignment="1">
      <alignment horizontal="right"/>
    </xf>
    <xf numFmtId="0" fontId="7" fillId="36" borderId="30" xfId="0" applyFont="1" applyFill="1" applyBorder="1" applyAlignment="1">
      <alignment/>
    </xf>
    <xf numFmtId="0" fontId="7" fillId="37" borderId="0" xfId="0" applyFont="1" applyFill="1" applyAlignment="1">
      <alignment/>
    </xf>
    <xf numFmtId="0" fontId="30" fillId="0" borderId="0" xfId="0" applyFont="1" applyAlignment="1">
      <alignment/>
    </xf>
    <xf numFmtId="0" fontId="29" fillId="0" borderId="31" xfId="0" applyFont="1" applyBorder="1" applyAlignment="1">
      <alignment vertical="center"/>
    </xf>
    <xf numFmtId="0" fontId="29" fillId="0" borderId="32" xfId="0" applyFont="1" applyBorder="1" applyAlignment="1">
      <alignment vertical="center"/>
    </xf>
    <xf numFmtId="0" fontId="29" fillId="0" borderId="15" xfId="0" applyFont="1" applyBorder="1" applyAlignment="1">
      <alignment vertical="center"/>
    </xf>
    <xf numFmtId="0" fontId="7" fillId="0" borderId="17" xfId="0" applyFont="1" applyBorder="1" applyAlignment="1">
      <alignment/>
    </xf>
    <xf numFmtId="0" fontId="7" fillId="0" borderId="14" xfId="0" applyFont="1" applyBorder="1" applyAlignment="1">
      <alignment/>
    </xf>
    <xf numFmtId="0" fontId="7" fillId="32" borderId="17" xfId="0" applyFont="1" applyFill="1" applyBorder="1" applyAlignment="1">
      <alignment/>
    </xf>
    <xf numFmtId="0" fontId="7" fillId="0" borderId="11" xfId="0" applyFont="1" applyBorder="1" applyAlignment="1">
      <alignment/>
    </xf>
    <xf numFmtId="0" fontId="0" fillId="36" borderId="33" xfId="0" applyFill="1" applyBorder="1" applyAlignment="1">
      <alignment/>
    </xf>
    <xf numFmtId="0" fontId="7" fillId="32" borderId="14" xfId="0" applyFont="1" applyFill="1" applyBorder="1" applyAlignment="1">
      <alignment vertical="center"/>
    </xf>
    <xf numFmtId="0" fontId="0" fillId="0" borderId="19" xfId="0" applyBorder="1" applyAlignment="1">
      <alignment/>
    </xf>
    <xf numFmtId="0" fontId="0" fillId="36" borderId="34" xfId="0" applyFill="1" applyBorder="1" applyAlignment="1">
      <alignment/>
    </xf>
    <xf numFmtId="183" fontId="7" fillId="36" borderId="28" xfId="0" applyNumberFormat="1" applyFont="1" applyFill="1" applyBorder="1" applyAlignment="1">
      <alignment/>
    </xf>
    <xf numFmtId="183" fontId="7" fillId="36" borderId="35" xfId="0" applyNumberFormat="1" applyFont="1" applyFill="1" applyBorder="1" applyAlignment="1">
      <alignment/>
    </xf>
    <xf numFmtId="0" fontId="21" fillId="32" borderId="27" xfId="55" applyFont="1" applyFill="1" applyBorder="1" applyProtection="1">
      <alignment/>
      <protection/>
    </xf>
    <xf numFmtId="0" fontId="0" fillId="32" borderId="0" xfId="0" applyFill="1" applyBorder="1" applyAlignment="1">
      <alignment/>
    </xf>
    <xf numFmtId="182" fontId="12" fillId="34" borderId="27" xfId="0" applyNumberFormat="1" applyFont="1" applyFill="1" applyBorder="1" applyAlignment="1">
      <alignment horizontal="left" vertical="center"/>
    </xf>
    <xf numFmtId="182" fontId="12" fillId="34" borderId="25" xfId="0" applyNumberFormat="1" applyFont="1" applyFill="1" applyBorder="1" applyAlignment="1">
      <alignment horizontal="left" vertical="center"/>
    </xf>
    <xf numFmtId="178" fontId="12" fillId="0" borderId="19" xfId="0" applyNumberFormat="1" applyFont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8" fontId="12" fillId="0" borderId="19" xfId="0" applyNumberFormat="1" applyFont="1" applyBorder="1" applyAlignment="1">
      <alignment/>
    </xf>
    <xf numFmtId="178" fontId="12" fillId="0" borderId="36" xfId="0" applyNumberFormat="1" applyFont="1" applyBorder="1" applyAlignment="1">
      <alignment/>
    </xf>
    <xf numFmtId="0" fontId="10" fillId="34" borderId="16" xfId="0" applyFont="1" applyFill="1" applyBorder="1" applyAlignment="1">
      <alignment vertical="center"/>
    </xf>
    <xf numFmtId="0" fontId="0" fillId="34" borderId="16" xfId="0" applyFont="1" applyFill="1" applyBorder="1" applyAlignment="1">
      <alignment vertical="center"/>
    </xf>
    <xf numFmtId="0" fontId="7" fillId="0" borderId="32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3" fillId="0" borderId="32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8" fillId="0" borderId="37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0" borderId="39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34" borderId="20" xfId="0" applyFont="1" applyFill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13" fillId="36" borderId="0" xfId="0" applyFont="1" applyFill="1" applyAlignment="1">
      <alignment horizontal="center"/>
    </xf>
    <xf numFmtId="0" fontId="5" fillId="36" borderId="0" xfId="0" applyFont="1" applyFill="1" applyAlignment="1">
      <alignment horizontal="center"/>
    </xf>
    <xf numFmtId="0" fontId="3" fillId="0" borderId="32" xfId="0" applyFont="1" applyBorder="1" applyAlignment="1">
      <alignment vertical="center"/>
    </xf>
    <xf numFmtId="0" fontId="3" fillId="0" borderId="38" xfId="0" applyFont="1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xf_in_i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49</xdr:row>
      <xdr:rowOff>190500</xdr:rowOff>
    </xdr:from>
    <xdr:to>
      <xdr:col>4</xdr:col>
      <xdr:colOff>390525</xdr:colOff>
      <xdr:row>51</xdr:row>
      <xdr:rowOff>142875</xdr:rowOff>
    </xdr:to>
    <xdr:sp>
      <xdr:nvSpPr>
        <xdr:cNvPr id="1" name="Rectangle 132"/>
        <xdr:cNvSpPr>
          <a:spLocks/>
        </xdr:cNvSpPr>
      </xdr:nvSpPr>
      <xdr:spPr>
        <a:xfrm>
          <a:off x="2876550" y="8905875"/>
          <a:ext cx="923925" cy="3143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476250</xdr:colOff>
      <xdr:row>51</xdr:row>
      <xdr:rowOff>76200</xdr:rowOff>
    </xdr:from>
    <xdr:to>
      <xdr:col>4</xdr:col>
      <xdr:colOff>476250</xdr:colOff>
      <xdr:row>52</xdr:row>
      <xdr:rowOff>0</xdr:rowOff>
    </xdr:to>
    <xdr:sp>
      <xdr:nvSpPr>
        <xdr:cNvPr id="2" name="Line 133"/>
        <xdr:cNvSpPr>
          <a:spLocks/>
        </xdr:cNvSpPr>
      </xdr:nvSpPr>
      <xdr:spPr>
        <a:xfrm>
          <a:off x="3886200" y="9153525"/>
          <a:ext cx="0" cy="95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485775</xdr:colOff>
      <xdr:row>49</xdr:row>
      <xdr:rowOff>171450</xdr:rowOff>
    </xdr:from>
    <xdr:to>
      <xdr:col>4</xdr:col>
      <xdr:colOff>752475</xdr:colOff>
      <xdr:row>51</xdr:row>
      <xdr:rowOff>76200</xdr:rowOff>
    </xdr:to>
    <xdr:sp>
      <xdr:nvSpPr>
        <xdr:cNvPr id="3" name="Line 134"/>
        <xdr:cNvSpPr>
          <a:spLocks/>
        </xdr:cNvSpPr>
      </xdr:nvSpPr>
      <xdr:spPr>
        <a:xfrm flipV="1">
          <a:off x="3895725" y="8886825"/>
          <a:ext cx="266700" cy="2667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723900</xdr:colOff>
      <xdr:row>49</xdr:row>
      <xdr:rowOff>180975</xdr:rowOff>
    </xdr:from>
    <xdr:to>
      <xdr:col>6</xdr:col>
      <xdr:colOff>285750</xdr:colOff>
      <xdr:row>49</xdr:row>
      <xdr:rowOff>180975</xdr:rowOff>
    </xdr:to>
    <xdr:sp>
      <xdr:nvSpPr>
        <xdr:cNvPr id="4" name="Line 135"/>
        <xdr:cNvSpPr>
          <a:spLocks/>
        </xdr:cNvSpPr>
      </xdr:nvSpPr>
      <xdr:spPr>
        <a:xfrm>
          <a:off x="4133850" y="8896350"/>
          <a:ext cx="9906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476250</xdr:colOff>
      <xdr:row>51</xdr:row>
      <xdr:rowOff>152400</xdr:rowOff>
    </xdr:from>
    <xdr:to>
      <xdr:col>6</xdr:col>
      <xdr:colOff>381000</xdr:colOff>
      <xdr:row>51</xdr:row>
      <xdr:rowOff>152400</xdr:rowOff>
    </xdr:to>
    <xdr:sp>
      <xdr:nvSpPr>
        <xdr:cNvPr id="5" name="Line 137"/>
        <xdr:cNvSpPr>
          <a:spLocks/>
        </xdr:cNvSpPr>
      </xdr:nvSpPr>
      <xdr:spPr>
        <a:xfrm>
          <a:off x="3886200" y="9229725"/>
          <a:ext cx="13335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504825</xdr:colOff>
      <xdr:row>51</xdr:row>
      <xdr:rowOff>85725</xdr:rowOff>
    </xdr:from>
    <xdr:to>
      <xdr:col>6</xdr:col>
      <xdr:colOff>295275</xdr:colOff>
      <xdr:row>51</xdr:row>
      <xdr:rowOff>85725</xdr:rowOff>
    </xdr:to>
    <xdr:sp>
      <xdr:nvSpPr>
        <xdr:cNvPr id="6" name="Line 139"/>
        <xdr:cNvSpPr>
          <a:spLocks/>
        </xdr:cNvSpPr>
      </xdr:nvSpPr>
      <xdr:spPr>
        <a:xfrm>
          <a:off x="3914775" y="91630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209550</xdr:colOff>
      <xdr:row>49</xdr:row>
      <xdr:rowOff>161925</xdr:rowOff>
    </xdr:from>
    <xdr:to>
      <xdr:col>6</xdr:col>
      <xdr:colOff>409575</xdr:colOff>
      <xdr:row>52</xdr:row>
      <xdr:rowOff>9525</xdr:rowOff>
    </xdr:to>
    <xdr:sp>
      <xdr:nvSpPr>
        <xdr:cNvPr id="7" name="Freeform 142"/>
        <xdr:cNvSpPr>
          <a:spLocks/>
        </xdr:cNvSpPr>
      </xdr:nvSpPr>
      <xdr:spPr>
        <a:xfrm>
          <a:off x="5048250" y="8877300"/>
          <a:ext cx="200025" cy="381000"/>
        </a:xfrm>
        <a:custGeom>
          <a:pathLst>
            <a:path h="39" w="21">
              <a:moveTo>
                <a:pt x="10" y="0"/>
              </a:moveTo>
              <a:cubicBezTo>
                <a:pt x="12" y="6"/>
                <a:pt x="7" y="8"/>
                <a:pt x="4" y="12"/>
              </a:cubicBezTo>
              <a:cubicBezTo>
                <a:pt x="3" y="14"/>
                <a:pt x="0" y="18"/>
                <a:pt x="0" y="18"/>
              </a:cubicBezTo>
              <a:cubicBezTo>
                <a:pt x="20" y="19"/>
                <a:pt x="17" y="19"/>
                <a:pt x="8" y="25"/>
              </a:cubicBezTo>
              <a:cubicBezTo>
                <a:pt x="8" y="26"/>
                <a:pt x="6" y="27"/>
                <a:pt x="7" y="28"/>
              </a:cubicBezTo>
              <a:cubicBezTo>
                <a:pt x="7" y="29"/>
                <a:pt x="20" y="38"/>
                <a:pt x="21" y="39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66675</xdr:colOff>
      <xdr:row>49</xdr:row>
      <xdr:rowOff>180975</xdr:rowOff>
    </xdr:from>
    <xdr:to>
      <xdr:col>5</xdr:col>
      <xdr:colOff>66675</xdr:colOff>
      <xdr:row>51</xdr:row>
      <xdr:rowOff>95250</xdr:rowOff>
    </xdr:to>
    <xdr:sp>
      <xdr:nvSpPr>
        <xdr:cNvPr id="8" name="Line 143"/>
        <xdr:cNvSpPr>
          <a:spLocks/>
        </xdr:cNvSpPr>
      </xdr:nvSpPr>
      <xdr:spPr>
        <a:xfrm>
          <a:off x="4657725" y="88963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142875</xdr:colOff>
      <xdr:row>50</xdr:row>
      <xdr:rowOff>19050</xdr:rowOff>
    </xdr:from>
    <xdr:to>
      <xdr:col>6</xdr:col>
      <xdr:colOff>142875</xdr:colOff>
      <xdr:row>51</xdr:row>
      <xdr:rowOff>85725</xdr:rowOff>
    </xdr:to>
    <xdr:sp>
      <xdr:nvSpPr>
        <xdr:cNvPr id="9" name="Text Box 144"/>
        <xdr:cNvSpPr txBox="1">
          <a:spLocks noChangeArrowheads="1"/>
        </xdr:cNvSpPr>
      </xdr:nvSpPr>
      <xdr:spPr>
        <a:xfrm>
          <a:off x="4733925" y="8934450"/>
          <a:ext cx="247650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</a:t>
          </a:r>
        </a:p>
      </xdr:txBody>
    </xdr:sp>
    <xdr:clientData/>
  </xdr:twoCellAnchor>
  <xdr:twoCellAnchor>
    <xdr:from>
      <xdr:col>4</xdr:col>
      <xdr:colOff>390525</xdr:colOff>
      <xdr:row>45</xdr:row>
      <xdr:rowOff>38100</xdr:rowOff>
    </xdr:from>
    <xdr:to>
      <xdr:col>4</xdr:col>
      <xdr:colOff>390525</xdr:colOff>
      <xdr:row>49</xdr:row>
      <xdr:rowOff>142875</xdr:rowOff>
    </xdr:to>
    <xdr:sp>
      <xdr:nvSpPr>
        <xdr:cNvPr id="10" name="Line 145"/>
        <xdr:cNvSpPr>
          <a:spLocks/>
        </xdr:cNvSpPr>
      </xdr:nvSpPr>
      <xdr:spPr>
        <a:xfrm flipV="1">
          <a:off x="3800475" y="8077200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742950</xdr:colOff>
      <xdr:row>47</xdr:row>
      <xdr:rowOff>161925</xdr:rowOff>
    </xdr:from>
    <xdr:to>
      <xdr:col>4</xdr:col>
      <xdr:colOff>1085850</xdr:colOff>
      <xdr:row>49</xdr:row>
      <xdr:rowOff>171450</xdr:rowOff>
    </xdr:to>
    <xdr:sp>
      <xdr:nvSpPr>
        <xdr:cNvPr id="11" name="Line 146"/>
        <xdr:cNvSpPr>
          <a:spLocks/>
        </xdr:cNvSpPr>
      </xdr:nvSpPr>
      <xdr:spPr>
        <a:xfrm flipV="1">
          <a:off x="4152900" y="8543925"/>
          <a:ext cx="3429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390525</xdr:colOff>
      <xdr:row>47</xdr:row>
      <xdr:rowOff>114300</xdr:rowOff>
    </xdr:from>
    <xdr:to>
      <xdr:col>4</xdr:col>
      <xdr:colOff>885825</xdr:colOff>
      <xdr:row>49</xdr:row>
      <xdr:rowOff>76200</xdr:rowOff>
    </xdr:to>
    <xdr:sp>
      <xdr:nvSpPr>
        <xdr:cNvPr id="12" name="Arc 148"/>
        <xdr:cNvSpPr>
          <a:spLocks/>
        </xdr:cNvSpPr>
      </xdr:nvSpPr>
      <xdr:spPr>
        <a:xfrm>
          <a:off x="3800475" y="8496300"/>
          <a:ext cx="495300" cy="2952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485775</xdr:colOff>
      <xdr:row>48</xdr:row>
      <xdr:rowOff>0</xdr:rowOff>
    </xdr:from>
    <xdr:to>
      <xdr:col>4</xdr:col>
      <xdr:colOff>733425</xdr:colOff>
      <xdr:row>49</xdr:row>
      <xdr:rowOff>66675</xdr:rowOff>
    </xdr:to>
    <xdr:sp>
      <xdr:nvSpPr>
        <xdr:cNvPr id="13" name="Text Box 149"/>
        <xdr:cNvSpPr txBox="1">
          <a:spLocks noChangeArrowheads="1"/>
        </xdr:cNvSpPr>
      </xdr:nvSpPr>
      <xdr:spPr>
        <a:xfrm>
          <a:off x="3895725" y="8553450"/>
          <a:ext cx="247650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Q</a:t>
          </a:r>
        </a:p>
      </xdr:txBody>
    </xdr:sp>
    <xdr:clientData/>
  </xdr:twoCellAnchor>
  <xdr:twoCellAnchor>
    <xdr:from>
      <xdr:col>4</xdr:col>
      <xdr:colOff>695325</xdr:colOff>
      <xdr:row>43</xdr:row>
      <xdr:rowOff>152400</xdr:rowOff>
    </xdr:from>
    <xdr:to>
      <xdr:col>5</xdr:col>
      <xdr:colOff>28575</xdr:colOff>
      <xdr:row>47</xdr:row>
      <xdr:rowOff>152400</xdr:rowOff>
    </xdr:to>
    <xdr:sp>
      <xdr:nvSpPr>
        <xdr:cNvPr id="14" name="Line 150"/>
        <xdr:cNvSpPr>
          <a:spLocks/>
        </xdr:cNvSpPr>
      </xdr:nvSpPr>
      <xdr:spPr>
        <a:xfrm flipH="1">
          <a:off x="4105275" y="7848600"/>
          <a:ext cx="5143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38100</xdr:colOff>
      <xdr:row>43</xdr:row>
      <xdr:rowOff>152400</xdr:rowOff>
    </xdr:from>
    <xdr:to>
      <xdr:col>6</xdr:col>
      <xdr:colOff>600075</xdr:colOff>
      <xdr:row>43</xdr:row>
      <xdr:rowOff>152400</xdr:rowOff>
    </xdr:to>
    <xdr:sp>
      <xdr:nvSpPr>
        <xdr:cNvPr id="15" name="Line 151"/>
        <xdr:cNvSpPr>
          <a:spLocks/>
        </xdr:cNvSpPr>
      </xdr:nvSpPr>
      <xdr:spPr>
        <a:xfrm>
          <a:off x="4629150" y="784860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200025</xdr:colOff>
      <xdr:row>43</xdr:row>
      <xdr:rowOff>161925</xdr:rowOff>
    </xdr:from>
    <xdr:to>
      <xdr:col>6</xdr:col>
      <xdr:colOff>200025</xdr:colOff>
      <xdr:row>45</xdr:row>
      <xdr:rowOff>152400</xdr:rowOff>
    </xdr:to>
    <xdr:sp>
      <xdr:nvSpPr>
        <xdr:cNvPr id="16" name="Line 152"/>
        <xdr:cNvSpPr>
          <a:spLocks/>
        </xdr:cNvSpPr>
      </xdr:nvSpPr>
      <xdr:spPr>
        <a:xfrm>
          <a:off x="5038725" y="78581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285750</xdr:colOff>
      <xdr:row>43</xdr:row>
      <xdr:rowOff>161925</xdr:rowOff>
    </xdr:from>
    <xdr:to>
      <xdr:col>6</xdr:col>
      <xdr:colOff>609600</xdr:colOff>
      <xdr:row>45</xdr:row>
      <xdr:rowOff>142875</xdr:rowOff>
    </xdr:to>
    <xdr:sp>
      <xdr:nvSpPr>
        <xdr:cNvPr id="17" name="Line 153"/>
        <xdr:cNvSpPr>
          <a:spLocks/>
        </xdr:cNvSpPr>
      </xdr:nvSpPr>
      <xdr:spPr>
        <a:xfrm>
          <a:off x="5124450" y="7858125"/>
          <a:ext cx="3238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257175</xdr:colOff>
      <xdr:row>45</xdr:row>
      <xdr:rowOff>114300</xdr:rowOff>
    </xdr:from>
    <xdr:to>
      <xdr:col>6</xdr:col>
      <xdr:colOff>504825</xdr:colOff>
      <xdr:row>48</xdr:row>
      <xdr:rowOff>0</xdr:rowOff>
    </xdr:to>
    <xdr:sp>
      <xdr:nvSpPr>
        <xdr:cNvPr id="18" name="Text Box 154"/>
        <xdr:cNvSpPr txBox="1">
          <a:spLocks noChangeArrowheads="1"/>
        </xdr:cNvSpPr>
      </xdr:nvSpPr>
      <xdr:spPr>
        <a:xfrm>
          <a:off x="5095875" y="8153400"/>
          <a:ext cx="247650" cy="4000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Q</a:t>
          </a:r>
        </a:p>
      </xdr:txBody>
    </xdr:sp>
    <xdr:clientData/>
  </xdr:twoCellAnchor>
  <xdr:twoCellAnchor>
    <xdr:from>
      <xdr:col>6</xdr:col>
      <xdr:colOff>190500</xdr:colOff>
      <xdr:row>43</xdr:row>
      <xdr:rowOff>142875</xdr:rowOff>
    </xdr:from>
    <xdr:to>
      <xdr:col>6</xdr:col>
      <xdr:colOff>438150</xdr:colOff>
      <xdr:row>45</xdr:row>
      <xdr:rowOff>28575</xdr:rowOff>
    </xdr:to>
    <xdr:sp>
      <xdr:nvSpPr>
        <xdr:cNvPr id="19" name="Text Box 155"/>
        <xdr:cNvSpPr txBox="1">
          <a:spLocks noChangeArrowheads="1"/>
        </xdr:cNvSpPr>
      </xdr:nvSpPr>
      <xdr:spPr>
        <a:xfrm>
          <a:off x="5029200" y="7839075"/>
          <a:ext cx="247650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</a:t>
          </a:r>
        </a:p>
      </xdr:txBody>
    </xdr:sp>
    <xdr:clientData/>
  </xdr:twoCellAnchor>
  <xdr:twoCellAnchor>
    <xdr:from>
      <xdr:col>9</xdr:col>
      <xdr:colOff>114300</xdr:colOff>
      <xdr:row>46</xdr:row>
      <xdr:rowOff>114300</xdr:rowOff>
    </xdr:from>
    <xdr:to>
      <xdr:col>10</xdr:col>
      <xdr:colOff>333375</xdr:colOff>
      <xdr:row>48</xdr:row>
      <xdr:rowOff>57150</xdr:rowOff>
    </xdr:to>
    <xdr:sp>
      <xdr:nvSpPr>
        <xdr:cNvPr id="20" name="Text Box 156"/>
        <xdr:cNvSpPr txBox="1">
          <a:spLocks noChangeArrowheads="1"/>
        </xdr:cNvSpPr>
      </xdr:nvSpPr>
      <xdr:spPr>
        <a:xfrm>
          <a:off x="7077075" y="8324850"/>
          <a:ext cx="1333500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Q&lt;60</a:t>
          </a:r>
        </a:p>
      </xdr:txBody>
    </xdr:sp>
    <xdr:clientData/>
  </xdr:twoCellAnchor>
  <xdr:twoCellAnchor>
    <xdr:from>
      <xdr:col>9</xdr:col>
      <xdr:colOff>104775</xdr:colOff>
      <xdr:row>47</xdr:row>
      <xdr:rowOff>142875</xdr:rowOff>
    </xdr:from>
    <xdr:to>
      <xdr:col>10</xdr:col>
      <xdr:colOff>390525</xdr:colOff>
      <xdr:row>49</xdr:row>
      <xdr:rowOff>19050</xdr:rowOff>
    </xdr:to>
    <xdr:sp>
      <xdr:nvSpPr>
        <xdr:cNvPr id="21" name="Text Box 157"/>
        <xdr:cNvSpPr txBox="1">
          <a:spLocks noChangeArrowheads="1"/>
        </xdr:cNvSpPr>
      </xdr:nvSpPr>
      <xdr:spPr>
        <a:xfrm>
          <a:off x="7067550" y="8524875"/>
          <a:ext cx="1400175" cy="2095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Q&gt;60</a:t>
          </a:r>
        </a:p>
      </xdr:txBody>
    </xdr:sp>
    <xdr:clientData/>
  </xdr:twoCellAnchor>
  <xdr:twoCellAnchor>
    <xdr:from>
      <xdr:col>6</xdr:col>
      <xdr:colOff>590550</xdr:colOff>
      <xdr:row>43</xdr:row>
      <xdr:rowOff>66675</xdr:rowOff>
    </xdr:from>
    <xdr:to>
      <xdr:col>6</xdr:col>
      <xdr:colOff>666750</xdr:colOff>
      <xdr:row>43</xdr:row>
      <xdr:rowOff>142875</xdr:rowOff>
    </xdr:to>
    <xdr:sp>
      <xdr:nvSpPr>
        <xdr:cNvPr id="22" name="Line 158"/>
        <xdr:cNvSpPr>
          <a:spLocks/>
        </xdr:cNvSpPr>
      </xdr:nvSpPr>
      <xdr:spPr>
        <a:xfrm flipV="1">
          <a:off x="5429250" y="77628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581025</xdr:colOff>
      <xdr:row>43</xdr:row>
      <xdr:rowOff>152400</xdr:rowOff>
    </xdr:from>
    <xdr:to>
      <xdr:col>6</xdr:col>
      <xdr:colOff>666750</xdr:colOff>
      <xdr:row>44</xdr:row>
      <xdr:rowOff>66675</xdr:rowOff>
    </xdr:to>
    <xdr:sp>
      <xdr:nvSpPr>
        <xdr:cNvPr id="23" name="Line 159"/>
        <xdr:cNvSpPr>
          <a:spLocks/>
        </xdr:cNvSpPr>
      </xdr:nvSpPr>
      <xdr:spPr>
        <a:xfrm>
          <a:off x="5419725" y="7848600"/>
          <a:ext cx="857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657225</xdr:colOff>
      <xdr:row>43</xdr:row>
      <xdr:rowOff>9525</xdr:rowOff>
    </xdr:from>
    <xdr:to>
      <xdr:col>7</xdr:col>
      <xdr:colOff>28575</xdr:colOff>
      <xdr:row>44</xdr:row>
      <xdr:rowOff>66675</xdr:rowOff>
    </xdr:to>
    <xdr:sp>
      <xdr:nvSpPr>
        <xdr:cNvPr id="24" name="Text Box 160"/>
        <xdr:cNvSpPr txBox="1">
          <a:spLocks noChangeArrowheads="1"/>
        </xdr:cNvSpPr>
      </xdr:nvSpPr>
      <xdr:spPr>
        <a:xfrm>
          <a:off x="5495925" y="7705725"/>
          <a:ext cx="371475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pp</a:t>
          </a:r>
        </a:p>
      </xdr:txBody>
    </xdr:sp>
    <xdr:clientData/>
  </xdr:twoCellAnchor>
  <xdr:twoCellAnchor>
    <xdr:from>
      <xdr:col>4</xdr:col>
      <xdr:colOff>323850</xdr:colOff>
      <xdr:row>49</xdr:row>
      <xdr:rowOff>161925</xdr:rowOff>
    </xdr:from>
    <xdr:to>
      <xdr:col>4</xdr:col>
      <xdr:colOff>704850</xdr:colOff>
      <xdr:row>50</xdr:row>
      <xdr:rowOff>152400</xdr:rowOff>
    </xdr:to>
    <xdr:sp>
      <xdr:nvSpPr>
        <xdr:cNvPr id="25" name="Freeform 161"/>
        <xdr:cNvSpPr>
          <a:spLocks/>
        </xdr:cNvSpPr>
      </xdr:nvSpPr>
      <xdr:spPr>
        <a:xfrm>
          <a:off x="3733800" y="8877300"/>
          <a:ext cx="381000" cy="190500"/>
        </a:xfrm>
        <a:custGeom>
          <a:pathLst>
            <a:path h="20" w="40">
              <a:moveTo>
                <a:pt x="39" y="6"/>
              </a:moveTo>
              <a:cubicBezTo>
                <a:pt x="8" y="4"/>
                <a:pt x="0" y="1"/>
                <a:pt x="31" y="5"/>
              </a:cubicBezTo>
              <a:cubicBezTo>
                <a:pt x="24" y="6"/>
                <a:pt x="16" y="6"/>
                <a:pt x="9" y="8"/>
              </a:cubicBezTo>
              <a:cubicBezTo>
                <a:pt x="14" y="11"/>
                <a:pt x="17" y="11"/>
                <a:pt x="23" y="12"/>
              </a:cubicBezTo>
              <a:cubicBezTo>
                <a:pt x="28" y="12"/>
                <a:pt x="36" y="15"/>
                <a:pt x="38" y="10"/>
              </a:cubicBezTo>
              <a:cubicBezTo>
                <a:pt x="40" y="6"/>
                <a:pt x="26" y="1"/>
                <a:pt x="23" y="0"/>
              </a:cubicBezTo>
              <a:cubicBezTo>
                <a:pt x="15" y="2"/>
                <a:pt x="19" y="3"/>
                <a:pt x="24" y="5"/>
              </a:cubicBezTo>
              <a:cubicBezTo>
                <a:pt x="19" y="12"/>
                <a:pt x="30" y="9"/>
                <a:pt x="34" y="9"/>
              </a:cubicBezTo>
              <a:cubicBezTo>
                <a:pt x="27" y="7"/>
                <a:pt x="21" y="4"/>
                <a:pt x="13" y="3"/>
              </a:cubicBezTo>
              <a:cubicBezTo>
                <a:pt x="10" y="3"/>
                <a:pt x="7" y="3"/>
                <a:pt x="5" y="4"/>
              </a:cubicBezTo>
              <a:cubicBezTo>
                <a:pt x="3" y="5"/>
                <a:pt x="9" y="7"/>
                <a:pt x="11" y="7"/>
              </a:cubicBezTo>
              <a:cubicBezTo>
                <a:pt x="28" y="10"/>
                <a:pt x="12" y="6"/>
                <a:pt x="23" y="9"/>
              </a:cubicBezTo>
              <a:cubicBezTo>
                <a:pt x="17" y="5"/>
                <a:pt x="15" y="6"/>
                <a:pt x="8" y="7"/>
              </a:cubicBezTo>
              <a:cubicBezTo>
                <a:pt x="15" y="12"/>
                <a:pt x="12" y="11"/>
                <a:pt x="19" y="12"/>
              </a:cubicBezTo>
              <a:cubicBezTo>
                <a:pt x="20" y="12"/>
                <a:pt x="24" y="12"/>
                <a:pt x="23" y="11"/>
              </a:cubicBezTo>
              <a:cubicBezTo>
                <a:pt x="22" y="9"/>
                <a:pt x="17" y="9"/>
                <a:pt x="17" y="9"/>
              </a:cubicBezTo>
              <a:cubicBezTo>
                <a:pt x="11" y="10"/>
                <a:pt x="7" y="12"/>
                <a:pt x="14" y="14"/>
              </a:cubicBezTo>
              <a:cubicBezTo>
                <a:pt x="17" y="16"/>
                <a:pt x="24" y="19"/>
                <a:pt x="24" y="19"/>
              </a:cubicBezTo>
              <a:cubicBezTo>
                <a:pt x="26" y="19"/>
                <a:pt x="32" y="20"/>
                <a:pt x="31" y="15"/>
              </a:cubicBezTo>
              <a:cubicBezTo>
                <a:pt x="30" y="10"/>
                <a:pt x="17" y="7"/>
                <a:pt x="17" y="7"/>
              </a:cubicBezTo>
              <a:cubicBezTo>
                <a:pt x="12" y="8"/>
                <a:pt x="10" y="8"/>
                <a:pt x="8" y="13"/>
              </a:cubicBezTo>
              <a:cubicBezTo>
                <a:pt x="14" y="17"/>
                <a:pt x="18" y="16"/>
                <a:pt x="25" y="15"/>
              </a:cubicBezTo>
              <a:cubicBezTo>
                <a:pt x="19" y="14"/>
                <a:pt x="18" y="13"/>
                <a:pt x="12" y="14"/>
              </a:cubicBezTo>
              <a:cubicBezTo>
                <a:pt x="20" y="17"/>
                <a:pt x="16" y="16"/>
                <a:pt x="23" y="15"/>
              </a:cubicBezTo>
              <a:cubicBezTo>
                <a:pt x="20" y="14"/>
                <a:pt x="14" y="12"/>
                <a:pt x="14" y="12"/>
              </a:cubicBezTo>
              <a:cubicBezTo>
                <a:pt x="12" y="12"/>
                <a:pt x="10" y="12"/>
                <a:pt x="8" y="13"/>
              </a:cubicBezTo>
              <a:cubicBezTo>
                <a:pt x="7" y="14"/>
                <a:pt x="10" y="13"/>
                <a:pt x="11" y="14"/>
              </a:cubicBezTo>
              <a:cubicBezTo>
                <a:pt x="15" y="16"/>
                <a:pt x="23" y="20"/>
                <a:pt x="23" y="20"/>
              </a:cubicBezTo>
              <a:cubicBezTo>
                <a:pt x="32" y="18"/>
                <a:pt x="26" y="16"/>
                <a:pt x="22" y="13"/>
              </a:cubicBezTo>
              <a:cubicBezTo>
                <a:pt x="14" y="14"/>
                <a:pt x="6" y="14"/>
                <a:pt x="15" y="20"/>
              </a:cubicBezTo>
              <a:cubicBezTo>
                <a:pt x="26" y="19"/>
                <a:pt x="25" y="16"/>
                <a:pt x="16" y="13"/>
              </a:cubicBezTo>
              <a:cubicBezTo>
                <a:pt x="14" y="12"/>
                <a:pt x="22" y="15"/>
                <a:pt x="22" y="15"/>
              </a:cubicBezTo>
              <a:cubicBezTo>
                <a:pt x="20" y="12"/>
                <a:pt x="19" y="8"/>
                <a:pt x="14" y="13"/>
              </a:cubicBezTo>
              <a:cubicBezTo>
                <a:pt x="12" y="15"/>
                <a:pt x="22" y="18"/>
                <a:pt x="22" y="18"/>
              </a:cubicBezTo>
              <a:cubicBezTo>
                <a:pt x="21" y="13"/>
                <a:pt x="23" y="13"/>
                <a:pt x="20" y="13"/>
              </a:cubicBezTo>
            </a:path>
          </a:pathLst>
        </a:cu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266700</xdr:colOff>
      <xdr:row>49</xdr:row>
      <xdr:rowOff>190500</xdr:rowOff>
    </xdr:from>
    <xdr:to>
      <xdr:col>4</xdr:col>
      <xdr:colOff>619125</xdr:colOff>
      <xdr:row>50</xdr:row>
      <xdr:rowOff>152400</xdr:rowOff>
    </xdr:to>
    <xdr:sp>
      <xdr:nvSpPr>
        <xdr:cNvPr id="26" name="Freeform 162"/>
        <xdr:cNvSpPr>
          <a:spLocks/>
        </xdr:cNvSpPr>
      </xdr:nvSpPr>
      <xdr:spPr>
        <a:xfrm>
          <a:off x="3676650" y="8905875"/>
          <a:ext cx="352425" cy="161925"/>
        </a:xfrm>
        <a:custGeom>
          <a:pathLst>
            <a:path h="17" w="37">
              <a:moveTo>
                <a:pt x="35" y="6"/>
              </a:moveTo>
              <a:cubicBezTo>
                <a:pt x="32" y="5"/>
                <a:pt x="18" y="4"/>
                <a:pt x="27" y="7"/>
              </a:cubicBezTo>
              <a:cubicBezTo>
                <a:pt x="4" y="9"/>
                <a:pt x="27" y="9"/>
                <a:pt x="32" y="9"/>
              </a:cubicBezTo>
              <a:cubicBezTo>
                <a:pt x="29" y="7"/>
                <a:pt x="23" y="5"/>
                <a:pt x="23" y="5"/>
              </a:cubicBezTo>
              <a:cubicBezTo>
                <a:pt x="21" y="5"/>
                <a:pt x="19" y="4"/>
                <a:pt x="18" y="6"/>
              </a:cubicBezTo>
              <a:cubicBezTo>
                <a:pt x="17" y="7"/>
                <a:pt x="21" y="7"/>
                <a:pt x="22" y="7"/>
              </a:cubicBezTo>
              <a:cubicBezTo>
                <a:pt x="26" y="7"/>
                <a:pt x="29" y="6"/>
                <a:pt x="33" y="6"/>
              </a:cubicBezTo>
              <a:cubicBezTo>
                <a:pt x="24" y="0"/>
                <a:pt x="9" y="8"/>
                <a:pt x="25" y="11"/>
              </a:cubicBezTo>
              <a:cubicBezTo>
                <a:pt x="28" y="11"/>
                <a:pt x="31" y="11"/>
                <a:pt x="34" y="10"/>
              </a:cubicBezTo>
              <a:cubicBezTo>
                <a:pt x="37" y="9"/>
                <a:pt x="27" y="5"/>
                <a:pt x="27" y="5"/>
              </a:cubicBezTo>
              <a:cubicBezTo>
                <a:pt x="23" y="5"/>
                <a:pt x="19" y="5"/>
                <a:pt x="16" y="6"/>
              </a:cubicBezTo>
              <a:cubicBezTo>
                <a:pt x="11" y="8"/>
                <a:pt x="18" y="13"/>
                <a:pt x="19" y="13"/>
              </a:cubicBezTo>
              <a:cubicBezTo>
                <a:pt x="12" y="15"/>
                <a:pt x="11" y="14"/>
                <a:pt x="16" y="16"/>
              </a:cubicBezTo>
              <a:cubicBezTo>
                <a:pt x="21" y="16"/>
                <a:pt x="26" y="17"/>
                <a:pt x="30" y="15"/>
              </a:cubicBezTo>
              <a:cubicBezTo>
                <a:pt x="32" y="14"/>
                <a:pt x="24" y="13"/>
                <a:pt x="24" y="13"/>
              </a:cubicBezTo>
              <a:cubicBezTo>
                <a:pt x="0" y="15"/>
                <a:pt x="26" y="16"/>
                <a:pt x="31" y="16"/>
              </a:cubicBezTo>
              <a:cubicBezTo>
                <a:pt x="33" y="10"/>
                <a:pt x="24" y="13"/>
                <a:pt x="34" y="11"/>
              </a:cubicBezTo>
              <a:cubicBezTo>
                <a:pt x="31" y="1"/>
                <a:pt x="11" y="11"/>
                <a:pt x="25" y="14"/>
              </a:cubicBezTo>
              <a:cubicBezTo>
                <a:pt x="27" y="14"/>
                <a:pt x="30" y="15"/>
                <a:pt x="31" y="13"/>
              </a:cubicBezTo>
              <a:cubicBezTo>
                <a:pt x="34" y="7"/>
                <a:pt x="20" y="12"/>
                <a:pt x="30" y="9"/>
              </a:cubicBezTo>
              <a:cubicBezTo>
                <a:pt x="23" y="7"/>
                <a:pt x="16" y="5"/>
                <a:pt x="14" y="13"/>
              </a:cubicBezTo>
              <a:cubicBezTo>
                <a:pt x="20" y="16"/>
                <a:pt x="21" y="17"/>
                <a:pt x="29" y="14"/>
              </a:cubicBezTo>
              <a:cubicBezTo>
                <a:pt x="30" y="14"/>
                <a:pt x="26" y="12"/>
                <a:pt x="26" y="12"/>
              </a:cubicBezTo>
              <a:cubicBezTo>
                <a:pt x="36" y="10"/>
                <a:pt x="28" y="9"/>
                <a:pt x="24" y="8"/>
              </a:cubicBezTo>
              <a:cubicBezTo>
                <a:pt x="13" y="10"/>
                <a:pt x="19" y="11"/>
                <a:pt x="24" y="11"/>
              </a:cubicBezTo>
            </a:path>
          </a:pathLst>
        </a:custGeom>
        <a:solidFill>
          <a:srgbClr val="FF99CC"/>
        </a:solidFill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333375</xdr:colOff>
      <xdr:row>50</xdr:row>
      <xdr:rowOff>142875</xdr:rowOff>
    </xdr:from>
    <xdr:to>
      <xdr:col>4</xdr:col>
      <xdr:colOff>371475</xdr:colOff>
      <xdr:row>50</xdr:row>
      <xdr:rowOff>142875</xdr:rowOff>
    </xdr:to>
    <xdr:sp>
      <xdr:nvSpPr>
        <xdr:cNvPr id="27" name="Line 163"/>
        <xdr:cNvSpPr>
          <a:spLocks/>
        </xdr:cNvSpPr>
      </xdr:nvSpPr>
      <xdr:spPr>
        <a:xfrm>
          <a:off x="3209925" y="90582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190500</xdr:colOff>
      <xdr:row>49</xdr:row>
      <xdr:rowOff>190500</xdr:rowOff>
    </xdr:from>
    <xdr:to>
      <xdr:col>4</xdr:col>
      <xdr:colOff>190500</xdr:colOff>
      <xdr:row>51</xdr:row>
      <xdr:rowOff>0</xdr:rowOff>
    </xdr:to>
    <xdr:sp>
      <xdr:nvSpPr>
        <xdr:cNvPr id="28" name="Line 164"/>
        <xdr:cNvSpPr>
          <a:spLocks/>
        </xdr:cNvSpPr>
      </xdr:nvSpPr>
      <xdr:spPr>
        <a:xfrm>
          <a:off x="3600450" y="89058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257175</xdr:colOff>
      <xdr:row>49</xdr:row>
      <xdr:rowOff>142875</xdr:rowOff>
    </xdr:from>
    <xdr:to>
      <xdr:col>4</xdr:col>
      <xdr:colOff>133350</xdr:colOff>
      <xdr:row>51</xdr:row>
      <xdr:rowOff>66675</xdr:rowOff>
    </xdr:to>
    <xdr:sp>
      <xdr:nvSpPr>
        <xdr:cNvPr id="29" name="Text Box 165"/>
        <xdr:cNvSpPr txBox="1">
          <a:spLocks noChangeArrowheads="1"/>
        </xdr:cNvSpPr>
      </xdr:nvSpPr>
      <xdr:spPr>
        <a:xfrm>
          <a:off x="3133725" y="8858250"/>
          <a:ext cx="409575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ET</a:t>
          </a:r>
        </a:p>
      </xdr:txBody>
    </xdr:sp>
    <xdr:clientData/>
  </xdr:twoCellAnchor>
  <xdr:twoCellAnchor>
    <xdr:from>
      <xdr:col>4</xdr:col>
      <xdr:colOff>1076325</xdr:colOff>
      <xdr:row>44</xdr:row>
      <xdr:rowOff>19050</xdr:rowOff>
    </xdr:from>
    <xdr:to>
      <xdr:col>6</xdr:col>
      <xdr:colOff>200025</xdr:colOff>
      <xdr:row>45</xdr:row>
      <xdr:rowOff>66675</xdr:rowOff>
    </xdr:to>
    <xdr:sp>
      <xdr:nvSpPr>
        <xdr:cNvPr id="30" name="Text Box 166"/>
        <xdr:cNvSpPr txBox="1">
          <a:spLocks noChangeArrowheads="1"/>
        </xdr:cNvSpPr>
      </xdr:nvSpPr>
      <xdr:spPr>
        <a:xfrm>
          <a:off x="4486275" y="7886700"/>
          <a:ext cx="552450" cy="2190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S(ET)</a:t>
          </a:r>
        </a:p>
      </xdr:txBody>
    </xdr:sp>
    <xdr:clientData/>
  </xdr:twoCellAnchor>
  <xdr:twoCellAnchor>
    <xdr:from>
      <xdr:col>6</xdr:col>
      <xdr:colOff>933450</xdr:colOff>
      <xdr:row>13</xdr:row>
      <xdr:rowOff>123825</xdr:rowOff>
    </xdr:from>
    <xdr:to>
      <xdr:col>8</xdr:col>
      <xdr:colOff>142875</xdr:colOff>
      <xdr:row>18</xdr:row>
      <xdr:rowOff>19050</xdr:rowOff>
    </xdr:to>
    <xdr:sp>
      <xdr:nvSpPr>
        <xdr:cNvPr id="31" name="Line 115"/>
        <xdr:cNvSpPr>
          <a:spLocks/>
        </xdr:cNvSpPr>
      </xdr:nvSpPr>
      <xdr:spPr>
        <a:xfrm rot="15394138" flipH="1">
          <a:off x="5772150" y="2571750"/>
          <a:ext cx="6096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714375</xdr:colOff>
      <xdr:row>13</xdr:row>
      <xdr:rowOff>209550</xdr:rowOff>
    </xdr:from>
    <xdr:to>
      <xdr:col>6</xdr:col>
      <xdr:colOff>847725</xdr:colOff>
      <xdr:row>13</xdr:row>
      <xdr:rowOff>209550</xdr:rowOff>
    </xdr:to>
    <xdr:sp>
      <xdr:nvSpPr>
        <xdr:cNvPr id="32" name="Line 116"/>
        <xdr:cNvSpPr>
          <a:spLocks/>
        </xdr:cNvSpPr>
      </xdr:nvSpPr>
      <xdr:spPr>
        <a:xfrm>
          <a:off x="4124325" y="26574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685800</xdr:colOff>
      <xdr:row>17</xdr:row>
      <xdr:rowOff>0</xdr:rowOff>
    </xdr:from>
    <xdr:to>
      <xdr:col>3</xdr:col>
      <xdr:colOff>38100</xdr:colOff>
      <xdr:row>27</xdr:row>
      <xdr:rowOff>95250</xdr:rowOff>
    </xdr:to>
    <xdr:sp>
      <xdr:nvSpPr>
        <xdr:cNvPr id="33" name="Rectangle 1"/>
        <xdr:cNvSpPr>
          <a:spLocks/>
        </xdr:cNvSpPr>
      </xdr:nvSpPr>
      <xdr:spPr>
        <a:xfrm>
          <a:off x="2514600" y="3181350"/>
          <a:ext cx="400050" cy="1790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723900</xdr:colOff>
      <xdr:row>16</xdr:row>
      <xdr:rowOff>152400</xdr:rowOff>
    </xdr:from>
    <xdr:to>
      <xdr:col>3</xdr:col>
      <xdr:colOff>9525</xdr:colOff>
      <xdr:row>27</xdr:row>
      <xdr:rowOff>85725</xdr:rowOff>
    </xdr:to>
    <xdr:sp>
      <xdr:nvSpPr>
        <xdr:cNvPr id="34" name="Rectangle 2"/>
        <xdr:cNvSpPr>
          <a:spLocks/>
        </xdr:cNvSpPr>
      </xdr:nvSpPr>
      <xdr:spPr>
        <a:xfrm>
          <a:off x="2552700" y="3171825"/>
          <a:ext cx="333375" cy="179070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38100</xdr:colOff>
      <xdr:row>17</xdr:row>
      <xdr:rowOff>152400</xdr:rowOff>
    </xdr:from>
    <xdr:to>
      <xdr:col>6</xdr:col>
      <xdr:colOff>114300</xdr:colOff>
      <xdr:row>22</xdr:row>
      <xdr:rowOff>0</xdr:rowOff>
    </xdr:to>
    <xdr:grpSp>
      <xdr:nvGrpSpPr>
        <xdr:cNvPr id="35" name="Group 129"/>
        <xdr:cNvGrpSpPr>
          <a:grpSpLocks/>
        </xdr:cNvGrpSpPr>
      </xdr:nvGrpSpPr>
      <xdr:grpSpPr>
        <a:xfrm>
          <a:off x="2914650" y="3333750"/>
          <a:ext cx="2038350" cy="733425"/>
          <a:chOff x="265" y="128"/>
          <a:chExt cx="158" cy="77"/>
        </a:xfrm>
        <a:solidFill>
          <a:srgbClr val="FFFFFF"/>
        </a:solidFill>
      </xdr:grpSpPr>
      <xdr:sp>
        <xdr:nvSpPr>
          <xdr:cNvPr id="36" name="Rectangle 3"/>
          <xdr:cNvSpPr>
            <a:spLocks/>
          </xdr:cNvSpPr>
        </xdr:nvSpPr>
        <xdr:spPr>
          <a:xfrm>
            <a:off x="266" y="128"/>
            <a:ext cx="157" cy="7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7" name="Rectangle 4"/>
          <xdr:cNvSpPr>
            <a:spLocks/>
          </xdr:cNvSpPr>
        </xdr:nvSpPr>
        <xdr:spPr>
          <a:xfrm>
            <a:off x="265" y="133"/>
            <a:ext cx="157" cy="68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3</xdr:col>
      <xdr:colOff>85725</xdr:colOff>
      <xdr:row>18</xdr:row>
      <xdr:rowOff>104775</xdr:rowOff>
    </xdr:from>
    <xdr:to>
      <xdr:col>4</xdr:col>
      <xdr:colOff>504825</xdr:colOff>
      <xdr:row>18</xdr:row>
      <xdr:rowOff>104775</xdr:rowOff>
    </xdr:to>
    <xdr:sp>
      <xdr:nvSpPr>
        <xdr:cNvPr id="38" name="Line 5"/>
        <xdr:cNvSpPr>
          <a:spLocks/>
        </xdr:cNvSpPr>
      </xdr:nvSpPr>
      <xdr:spPr>
        <a:xfrm>
          <a:off x="2962275" y="3448050"/>
          <a:ext cx="952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981075</xdr:colOff>
      <xdr:row>22</xdr:row>
      <xdr:rowOff>28575</xdr:rowOff>
    </xdr:from>
    <xdr:to>
      <xdr:col>4</xdr:col>
      <xdr:colOff>981075</xdr:colOff>
      <xdr:row>27</xdr:row>
      <xdr:rowOff>38100</xdr:rowOff>
    </xdr:to>
    <xdr:sp>
      <xdr:nvSpPr>
        <xdr:cNvPr id="39" name="Line 6"/>
        <xdr:cNvSpPr>
          <a:spLocks/>
        </xdr:cNvSpPr>
      </xdr:nvSpPr>
      <xdr:spPr>
        <a:xfrm>
          <a:off x="4391025" y="4095750"/>
          <a:ext cx="0" cy="819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495300</xdr:colOff>
      <xdr:row>17</xdr:row>
      <xdr:rowOff>19050</xdr:rowOff>
    </xdr:from>
    <xdr:to>
      <xdr:col>4</xdr:col>
      <xdr:colOff>361950</xdr:colOff>
      <xdr:row>18</xdr:row>
      <xdr:rowOff>95250</xdr:rowOff>
    </xdr:to>
    <xdr:sp>
      <xdr:nvSpPr>
        <xdr:cNvPr id="40" name="Text Box 8"/>
        <xdr:cNvSpPr txBox="1">
          <a:spLocks noChangeArrowheads="1"/>
        </xdr:cNvSpPr>
      </xdr:nvSpPr>
      <xdr:spPr>
        <a:xfrm>
          <a:off x="3371850" y="3200400"/>
          <a:ext cx="400050" cy="2381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</a:t>
          </a:r>
        </a:p>
      </xdr:txBody>
    </xdr:sp>
    <xdr:clientData/>
  </xdr:twoCellAnchor>
  <xdr:twoCellAnchor>
    <xdr:from>
      <xdr:col>2</xdr:col>
      <xdr:colOff>400050</xdr:colOff>
      <xdr:row>20</xdr:row>
      <xdr:rowOff>104775</xdr:rowOff>
    </xdr:from>
    <xdr:to>
      <xdr:col>2</xdr:col>
      <xdr:colOff>1028700</xdr:colOff>
      <xdr:row>22</xdr:row>
      <xdr:rowOff>19050</xdr:rowOff>
    </xdr:to>
    <xdr:sp>
      <xdr:nvSpPr>
        <xdr:cNvPr id="41" name="Text Box 9"/>
        <xdr:cNvSpPr txBox="1">
          <a:spLocks noChangeArrowheads="1"/>
        </xdr:cNvSpPr>
      </xdr:nvSpPr>
      <xdr:spPr>
        <a:xfrm>
          <a:off x="2228850" y="3771900"/>
          <a:ext cx="628650" cy="3143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</a:t>
          </a:r>
          <a:r>
            <a:rPr lang="en-US" cap="none" sz="1400" b="1" i="0" u="none" baseline="-25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</a:t>
          </a:r>
        </a:p>
      </xdr:txBody>
    </xdr:sp>
    <xdr:clientData/>
  </xdr:twoCellAnchor>
  <xdr:twoCellAnchor>
    <xdr:from>
      <xdr:col>4</xdr:col>
      <xdr:colOff>1019175</xdr:colOff>
      <xdr:row>24</xdr:row>
      <xdr:rowOff>47625</xdr:rowOff>
    </xdr:from>
    <xdr:to>
      <xdr:col>6</xdr:col>
      <xdr:colOff>114300</xdr:colOff>
      <xdr:row>25</xdr:row>
      <xdr:rowOff>123825</xdr:rowOff>
    </xdr:to>
    <xdr:sp>
      <xdr:nvSpPr>
        <xdr:cNvPr id="42" name="Text Box 10"/>
        <xdr:cNvSpPr txBox="1">
          <a:spLocks noChangeArrowheads="1"/>
        </xdr:cNvSpPr>
      </xdr:nvSpPr>
      <xdr:spPr>
        <a:xfrm>
          <a:off x="4429125" y="4438650"/>
          <a:ext cx="523875" cy="2381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</a:t>
          </a:r>
        </a:p>
      </xdr:txBody>
    </xdr:sp>
    <xdr:clientData/>
  </xdr:twoCellAnchor>
  <xdr:twoCellAnchor>
    <xdr:from>
      <xdr:col>7</xdr:col>
      <xdr:colOff>238125</xdr:colOff>
      <xdr:row>17</xdr:row>
      <xdr:rowOff>152400</xdr:rowOff>
    </xdr:from>
    <xdr:to>
      <xdr:col>8</xdr:col>
      <xdr:colOff>285750</xdr:colOff>
      <xdr:row>22</xdr:row>
      <xdr:rowOff>28575</xdr:rowOff>
    </xdr:to>
    <xdr:sp>
      <xdr:nvSpPr>
        <xdr:cNvPr id="43" name="Rectangle 11"/>
        <xdr:cNvSpPr>
          <a:spLocks/>
        </xdr:cNvSpPr>
      </xdr:nvSpPr>
      <xdr:spPr>
        <a:xfrm>
          <a:off x="6076950" y="3333750"/>
          <a:ext cx="447675" cy="762000"/>
        </a:xfrm>
        <a:prstGeom prst="rect">
          <a:avLst/>
        </a:prstGeom>
        <a:solidFill>
          <a:srgbClr val="800000"/>
        </a:solidFill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266700</xdr:colOff>
      <xdr:row>18</xdr:row>
      <xdr:rowOff>19050</xdr:rowOff>
    </xdr:from>
    <xdr:to>
      <xdr:col>8</xdr:col>
      <xdr:colOff>257175</xdr:colOff>
      <xdr:row>22</xdr:row>
      <xdr:rowOff>0</xdr:rowOff>
    </xdr:to>
    <xdr:sp>
      <xdr:nvSpPr>
        <xdr:cNvPr id="44" name="Rectangle 12"/>
        <xdr:cNvSpPr>
          <a:spLocks/>
        </xdr:cNvSpPr>
      </xdr:nvSpPr>
      <xdr:spPr>
        <a:xfrm>
          <a:off x="6105525" y="3362325"/>
          <a:ext cx="390525" cy="7048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990600</xdr:colOff>
      <xdr:row>20</xdr:row>
      <xdr:rowOff>9525</xdr:rowOff>
    </xdr:from>
    <xdr:to>
      <xdr:col>9</xdr:col>
      <xdr:colOff>180975</xdr:colOff>
      <xdr:row>20</xdr:row>
      <xdr:rowOff>19050</xdr:rowOff>
    </xdr:to>
    <xdr:sp>
      <xdr:nvSpPr>
        <xdr:cNvPr id="45" name="Line 15"/>
        <xdr:cNvSpPr>
          <a:spLocks/>
        </xdr:cNvSpPr>
      </xdr:nvSpPr>
      <xdr:spPr>
        <a:xfrm>
          <a:off x="5829300" y="3676650"/>
          <a:ext cx="131445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990600</xdr:colOff>
      <xdr:row>18</xdr:row>
      <xdr:rowOff>95250</xdr:rowOff>
    </xdr:from>
    <xdr:to>
      <xdr:col>7</xdr:col>
      <xdr:colOff>219075</xdr:colOff>
      <xdr:row>20</xdr:row>
      <xdr:rowOff>0</xdr:rowOff>
    </xdr:to>
    <xdr:sp>
      <xdr:nvSpPr>
        <xdr:cNvPr id="46" name="Text Box 17"/>
        <xdr:cNvSpPr txBox="1">
          <a:spLocks noChangeArrowheads="1"/>
        </xdr:cNvSpPr>
      </xdr:nvSpPr>
      <xdr:spPr>
        <a:xfrm>
          <a:off x="5829300" y="3438525"/>
          <a:ext cx="228600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x</a:t>
          </a:r>
        </a:p>
      </xdr:txBody>
    </xdr:sp>
    <xdr:clientData/>
  </xdr:twoCellAnchor>
  <xdr:twoCellAnchor>
    <xdr:from>
      <xdr:col>8</xdr:col>
      <xdr:colOff>342900</xdr:colOff>
      <xdr:row>18</xdr:row>
      <xdr:rowOff>47625</xdr:rowOff>
    </xdr:from>
    <xdr:to>
      <xdr:col>9</xdr:col>
      <xdr:colOff>352425</xdr:colOff>
      <xdr:row>22</xdr:row>
      <xdr:rowOff>38100</xdr:rowOff>
    </xdr:to>
    <xdr:grpSp>
      <xdr:nvGrpSpPr>
        <xdr:cNvPr id="47" name="Group 120"/>
        <xdr:cNvGrpSpPr>
          <a:grpSpLocks/>
        </xdr:cNvGrpSpPr>
      </xdr:nvGrpSpPr>
      <xdr:grpSpPr>
        <a:xfrm>
          <a:off x="6581775" y="3390900"/>
          <a:ext cx="733425" cy="714375"/>
          <a:chOff x="292" y="594"/>
          <a:chExt cx="52" cy="58"/>
        </a:xfrm>
        <a:solidFill>
          <a:srgbClr val="FFFFFF"/>
        </a:solidFill>
      </xdr:grpSpPr>
      <xdr:sp>
        <xdr:nvSpPr>
          <xdr:cNvPr id="48" name="Line 81"/>
          <xdr:cNvSpPr>
            <a:spLocks/>
          </xdr:cNvSpPr>
        </xdr:nvSpPr>
        <xdr:spPr>
          <a:xfrm>
            <a:off x="292" y="594"/>
            <a:ext cx="5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9" name="Line 82"/>
          <xdr:cNvSpPr>
            <a:spLocks/>
          </xdr:cNvSpPr>
        </xdr:nvSpPr>
        <xdr:spPr>
          <a:xfrm>
            <a:off x="292" y="651"/>
            <a:ext cx="5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0" name="Line 83"/>
          <xdr:cNvSpPr>
            <a:spLocks/>
          </xdr:cNvSpPr>
        </xdr:nvSpPr>
        <xdr:spPr>
          <a:xfrm>
            <a:off x="304" y="595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4</xdr:col>
      <xdr:colOff>628650</xdr:colOff>
      <xdr:row>12</xdr:row>
      <xdr:rowOff>190500</xdr:rowOff>
    </xdr:from>
    <xdr:to>
      <xdr:col>6</xdr:col>
      <xdr:colOff>857250</xdr:colOff>
      <xdr:row>14</xdr:row>
      <xdr:rowOff>38100</xdr:rowOff>
    </xdr:to>
    <xdr:sp>
      <xdr:nvSpPr>
        <xdr:cNvPr id="51" name="Text Box 121"/>
        <xdr:cNvSpPr txBox="1">
          <a:spLocks noChangeArrowheads="1"/>
        </xdr:cNvSpPr>
      </xdr:nvSpPr>
      <xdr:spPr>
        <a:xfrm>
          <a:off x="4038600" y="2400300"/>
          <a:ext cx="1657350" cy="3333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this is shape No 7</a:t>
          </a:r>
        </a:p>
      </xdr:txBody>
    </xdr:sp>
    <xdr:clientData/>
  </xdr:twoCellAnchor>
  <xdr:twoCellAnchor>
    <xdr:from>
      <xdr:col>8</xdr:col>
      <xdr:colOff>0</xdr:colOff>
      <xdr:row>22</xdr:row>
      <xdr:rowOff>9525</xdr:rowOff>
    </xdr:from>
    <xdr:to>
      <xdr:col>8</xdr:col>
      <xdr:colOff>266700</xdr:colOff>
      <xdr:row>23</xdr:row>
      <xdr:rowOff>104775</xdr:rowOff>
    </xdr:to>
    <xdr:sp>
      <xdr:nvSpPr>
        <xdr:cNvPr id="52" name="Text Box 122"/>
        <xdr:cNvSpPr txBox="1">
          <a:spLocks noChangeArrowheads="1"/>
        </xdr:cNvSpPr>
      </xdr:nvSpPr>
      <xdr:spPr>
        <a:xfrm>
          <a:off x="6238875" y="4076700"/>
          <a:ext cx="26670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</a:t>
          </a:r>
        </a:p>
      </xdr:txBody>
    </xdr:sp>
    <xdr:clientData/>
  </xdr:twoCellAnchor>
  <xdr:twoCellAnchor>
    <xdr:from>
      <xdr:col>7</xdr:col>
      <xdr:colOff>247650</xdr:colOff>
      <xdr:row>23</xdr:row>
      <xdr:rowOff>66675</xdr:rowOff>
    </xdr:from>
    <xdr:to>
      <xdr:col>8</xdr:col>
      <xdr:colOff>285750</xdr:colOff>
      <xdr:row>23</xdr:row>
      <xdr:rowOff>66675</xdr:rowOff>
    </xdr:to>
    <xdr:sp>
      <xdr:nvSpPr>
        <xdr:cNvPr id="53" name="Line 123"/>
        <xdr:cNvSpPr>
          <a:spLocks/>
        </xdr:cNvSpPr>
      </xdr:nvSpPr>
      <xdr:spPr>
        <a:xfrm>
          <a:off x="6086475" y="42957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885825</xdr:colOff>
      <xdr:row>26</xdr:row>
      <xdr:rowOff>38100</xdr:rowOff>
    </xdr:from>
    <xdr:to>
      <xdr:col>4</xdr:col>
      <xdr:colOff>962025</xdr:colOff>
      <xdr:row>26</xdr:row>
      <xdr:rowOff>38100</xdr:rowOff>
    </xdr:to>
    <xdr:sp>
      <xdr:nvSpPr>
        <xdr:cNvPr id="54" name="Line 124"/>
        <xdr:cNvSpPr>
          <a:spLocks/>
        </xdr:cNvSpPr>
      </xdr:nvSpPr>
      <xdr:spPr>
        <a:xfrm>
          <a:off x="2714625" y="475297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495300</xdr:colOff>
      <xdr:row>19</xdr:row>
      <xdr:rowOff>142875</xdr:rowOff>
    </xdr:from>
    <xdr:to>
      <xdr:col>6</xdr:col>
      <xdr:colOff>790575</xdr:colOff>
      <xdr:row>20</xdr:row>
      <xdr:rowOff>19050</xdr:rowOff>
    </xdr:to>
    <xdr:sp>
      <xdr:nvSpPr>
        <xdr:cNvPr id="55" name="Line 125"/>
        <xdr:cNvSpPr>
          <a:spLocks/>
        </xdr:cNvSpPr>
      </xdr:nvSpPr>
      <xdr:spPr>
        <a:xfrm>
          <a:off x="2324100" y="3648075"/>
          <a:ext cx="330517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590550</xdr:colOff>
      <xdr:row>18</xdr:row>
      <xdr:rowOff>95250</xdr:rowOff>
    </xdr:from>
    <xdr:to>
      <xdr:col>4</xdr:col>
      <xdr:colOff>828675</xdr:colOff>
      <xdr:row>18</xdr:row>
      <xdr:rowOff>95250</xdr:rowOff>
    </xdr:to>
    <xdr:sp>
      <xdr:nvSpPr>
        <xdr:cNvPr id="56" name="Line 126"/>
        <xdr:cNvSpPr>
          <a:spLocks/>
        </xdr:cNvSpPr>
      </xdr:nvSpPr>
      <xdr:spPr>
        <a:xfrm>
          <a:off x="4000500" y="34385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685800</xdr:colOff>
      <xdr:row>18</xdr:row>
      <xdr:rowOff>104775</xdr:rowOff>
    </xdr:from>
    <xdr:to>
      <xdr:col>4</xdr:col>
      <xdr:colOff>685800</xdr:colOff>
      <xdr:row>20</xdr:row>
      <xdr:rowOff>0</xdr:rowOff>
    </xdr:to>
    <xdr:sp>
      <xdr:nvSpPr>
        <xdr:cNvPr id="57" name="Line 127"/>
        <xdr:cNvSpPr>
          <a:spLocks/>
        </xdr:cNvSpPr>
      </xdr:nvSpPr>
      <xdr:spPr>
        <a:xfrm>
          <a:off x="4095750" y="34480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723900</xdr:colOff>
      <xdr:row>18</xdr:row>
      <xdr:rowOff>57150</xdr:rowOff>
    </xdr:from>
    <xdr:to>
      <xdr:col>6</xdr:col>
      <xdr:colOff>114300</xdr:colOff>
      <xdr:row>19</xdr:row>
      <xdr:rowOff>133350</xdr:rowOff>
    </xdr:to>
    <xdr:sp>
      <xdr:nvSpPr>
        <xdr:cNvPr id="58" name="Text Box 128"/>
        <xdr:cNvSpPr txBox="1">
          <a:spLocks noChangeArrowheads="1"/>
        </xdr:cNvSpPr>
      </xdr:nvSpPr>
      <xdr:spPr>
        <a:xfrm>
          <a:off x="4133850" y="3400425"/>
          <a:ext cx="819150" cy="2381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ecc_h</a:t>
          </a:r>
        </a:p>
      </xdr:txBody>
    </xdr:sp>
    <xdr:clientData/>
  </xdr:twoCellAnchor>
  <xdr:twoCellAnchor>
    <xdr:from>
      <xdr:col>3</xdr:col>
      <xdr:colOff>342900</xdr:colOff>
      <xdr:row>24</xdr:row>
      <xdr:rowOff>85725</xdr:rowOff>
    </xdr:from>
    <xdr:to>
      <xdr:col>4</xdr:col>
      <xdr:colOff>628650</xdr:colOff>
      <xdr:row>26</xdr:row>
      <xdr:rowOff>0</xdr:rowOff>
    </xdr:to>
    <xdr:sp>
      <xdr:nvSpPr>
        <xdr:cNvPr id="59" name="Text Box 130"/>
        <xdr:cNvSpPr txBox="1">
          <a:spLocks noChangeArrowheads="1"/>
        </xdr:cNvSpPr>
      </xdr:nvSpPr>
      <xdr:spPr>
        <a:xfrm>
          <a:off x="3219450" y="4476750"/>
          <a:ext cx="819150" cy="2381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ecc_v</a:t>
          </a:r>
        </a:p>
      </xdr:txBody>
    </xdr:sp>
    <xdr:clientData/>
  </xdr:twoCellAnchor>
  <xdr:twoCellAnchor>
    <xdr:from>
      <xdr:col>8</xdr:col>
      <xdr:colOff>495300</xdr:colOff>
      <xdr:row>20</xdr:row>
      <xdr:rowOff>28575</xdr:rowOff>
    </xdr:from>
    <xdr:to>
      <xdr:col>9</xdr:col>
      <xdr:colOff>219075</xdr:colOff>
      <xdr:row>21</xdr:row>
      <xdr:rowOff>47625</xdr:rowOff>
    </xdr:to>
    <xdr:sp>
      <xdr:nvSpPr>
        <xdr:cNvPr id="60" name="Text Box 170"/>
        <xdr:cNvSpPr txBox="1">
          <a:spLocks noChangeArrowheads="1"/>
        </xdr:cNvSpPr>
      </xdr:nvSpPr>
      <xdr:spPr>
        <a:xfrm>
          <a:off x="6734175" y="3695700"/>
          <a:ext cx="44767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</a:t>
          </a:r>
        </a:p>
      </xdr:txBody>
    </xdr:sp>
    <xdr:clientData/>
  </xdr:twoCellAnchor>
  <xdr:twoCellAnchor>
    <xdr:from>
      <xdr:col>3</xdr:col>
      <xdr:colOff>428625</xdr:colOff>
      <xdr:row>16</xdr:row>
      <xdr:rowOff>123825</xdr:rowOff>
    </xdr:from>
    <xdr:to>
      <xdr:col>4</xdr:col>
      <xdr:colOff>57150</xdr:colOff>
      <xdr:row>17</xdr:row>
      <xdr:rowOff>123825</xdr:rowOff>
    </xdr:to>
    <xdr:sp>
      <xdr:nvSpPr>
        <xdr:cNvPr id="61" name="Line 172"/>
        <xdr:cNvSpPr>
          <a:spLocks/>
        </xdr:cNvSpPr>
      </xdr:nvSpPr>
      <xdr:spPr>
        <a:xfrm flipH="1">
          <a:off x="3305175" y="3143250"/>
          <a:ext cx="1619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57150</xdr:colOff>
      <xdr:row>16</xdr:row>
      <xdr:rowOff>123825</xdr:rowOff>
    </xdr:from>
    <xdr:to>
      <xdr:col>4</xdr:col>
      <xdr:colOff>571500</xdr:colOff>
      <xdr:row>16</xdr:row>
      <xdr:rowOff>123825</xdr:rowOff>
    </xdr:to>
    <xdr:sp>
      <xdr:nvSpPr>
        <xdr:cNvPr id="62" name="Line 173"/>
        <xdr:cNvSpPr>
          <a:spLocks/>
        </xdr:cNvSpPr>
      </xdr:nvSpPr>
      <xdr:spPr>
        <a:xfrm>
          <a:off x="3467100" y="31432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714375</xdr:colOff>
      <xdr:row>14</xdr:row>
      <xdr:rowOff>9525</xdr:rowOff>
    </xdr:from>
    <xdr:to>
      <xdr:col>6</xdr:col>
      <xdr:colOff>819150</xdr:colOff>
      <xdr:row>15</xdr:row>
      <xdr:rowOff>66675</xdr:rowOff>
    </xdr:to>
    <xdr:sp>
      <xdr:nvSpPr>
        <xdr:cNvPr id="63" name="Text Box 174"/>
        <xdr:cNvSpPr txBox="1">
          <a:spLocks noChangeArrowheads="1"/>
        </xdr:cNvSpPr>
      </xdr:nvSpPr>
      <xdr:spPr>
        <a:xfrm>
          <a:off x="4124325" y="2705100"/>
          <a:ext cx="1533525" cy="2190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See Table No_1
</a:t>
          </a:r>
        </a:p>
      </xdr:txBody>
    </xdr:sp>
    <xdr:clientData/>
  </xdr:twoCellAnchor>
  <xdr:twoCellAnchor>
    <xdr:from>
      <xdr:col>4</xdr:col>
      <xdr:colOff>561975</xdr:colOff>
      <xdr:row>16</xdr:row>
      <xdr:rowOff>66675</xdr:rowOff>
    </xdr:from>
    <xdr:to>
      <xdr:col>4</xdr:col>
      <xdr:colOff>638175</xdr:colOff>
      <xdr:row>16</xdr:row>
      <xdr:rowOff>133350</xdr:rowOff>
    </xdr:to>
    <xdr:sp>
      <xdr:nvSpPr>
        <xdr:cNvPr id="64" name="Line 175"/>
        <xdr:cNvSpPr>
          <a:spLocks/>
        </xdr:cNvSpPr>
      </xdr:nvSpPr>
      <xdr:spPr>
        <a:xfrm flipV="1">
          <a:off x="3971925" y="3086100"/>
          <a:ext cx="762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571500</xdr:colOff>
      <xdr:row>16</xdr:row>
      <xdr:rowOff>133350</xdr:rowOff>
    </xdr:from>
    <xdr:to>
      <xdr:col>4</xdr:col>
      <xdr:colOff>657225</xdr:colOff>
      <xdr:row>17</xdr:row>
      <xdr:rowOff>28575</xdr:rowOff>
    </xdr:to>
    <xdr:sp>
      <xdr:nvSpPr>
        <xdr:cNvPr id="65" name="Line 176"/>
        <xdr:cNvSpPr>
          <a:spLocks/>
        </xdr:cNvSpPr>
      </xdr:nvSpPr>
      <xdr:spPr>
        <a:xfrm>
          <a:off x="3981450" y="3152775"/>
          <a:ext cx="857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685800</xdr:colOff>
      <xdr:row>16</xdr:row>
      <xdr:rowOff>19050</xdr:rowOff>
    </xdr:from>
    <xdr:to>
      <xdr:col>6</xdr:col>
      <xdr:colOff>790575</xdr:colOff>
      <xdr:row>17</xdr:row>
      <xdr:rowOff>114300</xdr:rowOff>
    </xdr:to>
    <xdr:sp>
      <xdr:nvSpPr>
        <xdr:cNvPr id="66" name="Text Box 177"/>
        <xdr:cNvSpPr txBox="1">
          <a:spLocks noChangeArrowheads="1"/>
        </xdr:cNvSpPr>
      </xdr:nvSpPr>
      <xdr:spPr>
        <a:xfrm>
          <a:off x="4095750" y="3038475"/>
          <a:ext cx="15335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fillet or PP weld</a:t>
          </a:r>
        </a:p>
      </xdr:txBody>
    </xdr:sp>
    <xdr:clientData/>
  </xdr:twoCellAnchor>
  <xdr:twoCellAnchor>
    <xdr:from>
      <xdr:col>1</xdr:col>
      <xdr:colOff>676275</xdr:colOff>
      <xdr:row>65</xdr:row>
      <xdr:rowOff>104775</xdr:rowOff>
    </xdr:from>
    <xdr:to>
      <xdr:col>1</xdr:col>
      <xdr:colOff>676275</xdr:colOff>
      <xdr:row>68</xdr:row>
      <xdr:rowOff>123825</xdr:rowOff>
    </xdr:to>
    <xdr:sp>
      <xdr:nvSpPr>
        <xdr:cNvPr id="67" name="Line 178"/>
        <xdr:cNvSpPr>
          <a:spLocks/>
        </xdr:cNvSpPr>
      </xdr:nvSpPr>
      <xdr:spPr>
        <a:xfrm>
          <a:off x="1409700" y="11610975"/>
          <a:ext cx="0" cy="619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314325</xdr:colOff>
      <xdr:row>69</xdr:row>
      <xdr:rowOff>95250</xdr:rowOff>
    </xdr:from>
    <xdr:to>
      <xdr:col>1</xdr:col>
      <xdr:colOff>314325</xdr:colOff>
      <xdr:row>72</xdr:row>
      <xdr:rowOff>123825</xdr:rowOff>
    </xdr:to>
    <xdr:sp>
      <xdr:nvSpPr>
        <xdr:cNvPr id="68" name="Line 179"/>
        <xdr:cNvSpPr>
          <a:spLocks/>
        </xdr:cNvSpPr>
      </xdr:nvSpPr>
      <xdr:spPr>
        <a:xfrm>
          <a:off x="1047750" y="12411075"/>
          <a:ext cx="0" cy="514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1038225</xdr:colOff>
      <xdr:row>69</xdr:row>
      <xdr:rowOff>114300</xdr:rowOff>
    </xdr:from>
    <xdr:to>
      <xdr:col>1</xdr:col>
      <xdr:colOff>1038225</xdr:colOff>
      <xdr:row>72</xdr:row>
      <xdr:rowOff>114300</xdr:rowOff>
    </xdr:to>
    <xdr:sp>
      <xdr:nvSpPr>
        <xdr:cNvPr id="69" name="Line 180"/>
        <xdr:cNvSpPr>
          <a:spLocks/>
        </xdr:cNvSpPr>
      </xdr:nvSpPr>
      <xdr:spPr>
        <a:xfrm>
          <a:off x="1771650" y="12430125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276225</xdr:colOff>
      <xdr:row>74</xdr:row>
      <xdr:rowOff>66675</xdr:rowOff>
    </xdr:from>
    <xdr:to>
      <xdr:col>1</xdr:col>
      <xdr:colOff>1066800</xdr:colOff>
      <xdr:row>74</xdr:row>
      <xdr:rowOff>66675</xdr:rowOff>
    </xdr:to>
    <xdr:sp>
      <xdr:nvSpPr>
        <xdr:cNvPr id="70" name="Line 181"/>
        <xdr:cNvSpPr>
          <a:spLocks/>
        </xdr:cNvSpPr>
      </xdr:nvSpPr>
      <xdr:spPr>
        <a:xfrm>
          <a:off x="1009650" y="13201650"/>
          <a:ext cx="790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276225</xdr:colOff>
      <xdr:row>76</xdr:row>
      <xdr:rowOff>95250</xdr:rowOff>
    </xdr:from>
    <xdr:to>
      <xdr:col>1</xdr:col>
      <xdr:colOff>1057275</xdr:colOff>
      <xdr:row>76</xdr:row>
      <xdr:rowOff>95250</xdr:rowOff>
    </xdr:to>
    <xdr:sp>
      <xdr:nvSpPr>
        <xdr:cNvPr id="71" name="Line 182"/>
        <xdr:cNvSpPr>
          <a:spLocks/>
        </xdr:cNvSpPr>
      </xdr:nvSpPr>
      <xdr:spPr>
        <a:xfrm>
          <a:off x="1009650" y="13554075"/>
          <a:ext cx="781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247650</xdr:colOff>
      <xdr:row>77</xdr:row>
      <xdr:rowOff>152400</xdr:rowOff>
    </xdr:from>
    <xdr:to>
      <xdr:col>1</xdr:col>
      <xdr:colOff>247650</xdr:colOff>
      <xdr:row>80</xdr:row>
      <xdr:rowOff>114300</xdr:rowOff>
    </xdr:to>
    <xdr:sp>
      <xdr:nvSpPr>
        <xdr:cNvPr id="72" name="Line 183"/>
        <xdr:cNvSpPr>
          <a:spLocks/>
        </xdr:cNvSpPr>
      </xdr:nvSpPr>
      <xdr:spPr>
        <a:xfrm>
          <a:off x="981075" y="13782675"/>
          <a:ext cx="0" cy="561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238125</xdr:colOff>
      <xdr:row>77</xdr:row>
      <xdr:rowOff>142875</xdr:rowOff>
    </xdr:from>
    <xdr:to>
      <xdr:col>1</xdr:col>
      <xdr:colOff>942975</xdr:colOff>
      <xdr:row>77</xdr:row>
      <xdr:rowOff>142875</xdr:rowOff>
    </xdr:to>
    <xdr:sp>
      <xdr:nvSpPr>
        <xdr:cNvPr id="73" name="Line 184"/>
        <xdr:cNvSpPr>
          <a:spLocks/>
        </xdr:cNvSpPr>
      </xdr:nvSpPr>
      <xdr:spPr>
        <a:xfrm>
          <a:off x="971550" y="137731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257175</xdr:colOff>
      <xdr:row>89</xdr:row>
      <xdr:rowOff>57150</xdr:rowOff>
    </xdr:from>
    <xdr:to>
      <xdr:col>1</xdr:col>
      <xdr:colOff>762000</xdr:colOff>
      <xdr:row>92</xdr:row>
      <xdr:rowOff>76200</xdr:rowOff>
    </xdr:to>
    <xdr:sp>
      <xdr:nvSpPr>
        <xdr:cNvPr id="74" name="Rectangle 185"/>
        <xdr:cNvSpPr>
          <a:spLocks/>
        </xdr:cNvSpPr>
      </xdr:nvSpPr>
      <xdr:spPr>
        <a:xfrm>
          <a:off x="990600" y="16040100"/>
          <a:ext cx="504825" cy="5048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285750</xdr:colOff>
      <xdr:row>93</xdr:row>
      <xdr:rowOff>66675</xdr:rowOff>
    </xdr:from>
    <xdr:to>
      <xdr:col>1</xdr:col>
      <xdr:colOff>809625</xdr:colOff>
      <xdr:row>96</xdr:row>
      <xdr:rowOff>66675</xdr:rowOff>
    </xdr:to>
    <xdr:sp>
      <xdr:nvSpPr>
        <xdr:cNvPr id="75" name="Oval 186"/>
        <xdr:cNvSpPr>
          <a:spLocks/>
        </xdr:cNvSpPr>
      </xdr:nvSpPr>
      <xdr:spPr>
        <a:xfrm>
          <a:off x="1019175" y="16706850"/>
          <a:ext cx="523875" cy="4857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266700</xdr:colOff>
      <xdr:row>82</xdr:row>
      <xdr:rowOff>0</xdr:rowOff>
    </xdr:from>
    <xdr:to>
      <xdr:col>1</xdr:col>
      <xdr:colOff>266700</xdr:colOff>
      <xdr:row>84</xdr:row>
      <xdr:rowOff>57150</xdr:rowOff>
    </xdr:to>
    <xdr:sp>
      <xdr:nvSpPr>
        <xdr:cNvPr id="76" name="Line 187"/>
        <xdr:cNvSpPr>
          <a:spLocks/>
        </xdr:cNvSpPr>
      </xdr:nvSpPr>
      <xdr:spPr>
        <a:xfrm>
          <a:off x="1000125" y="14639925"/>
          <a:ext cx="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257175</xdr:colOff>
      <xdr:row>82</xdr:row>
      <xdr:rowOff>0</xdr:rowOff>
    </xdr:from>
    <xdr:to>
      <xdr:col>1</xdr:col>
      <xdr:colOff>923925</xdr:colOff>
      <xdr:row>82</xdr:row>
      <xdr:rowOff>0</xdr:rowOff>
    </xdr:to>
    <xdr:sp>
      <xdr:nvSpPr>
        <xdr:cNvPr id="77" name="Line 188"/>
        <xdr:cNvSpPr>
          <a:spLocks/>
        </xdr:cNvSpPr>
      </xdr:nvSpPr>
      <xdr:spPr>
        <a:xfrm>
          <a:off x="990600" y="14639925"/>
          <a:ext cx="666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266700</xdr:colOff>
      <xdr:row>84</xdr:row>
      <xdr:rowOff>47625</xdr:rowOff>
    </xdr:from>
    <xdr:to>
      <xdr:col>1</xdr:col>
      <xdr:colOff>914400</xdr:colOff>
      <xdr:row>84</xdr:row>
      <xdr:rowOff>47625</xdr:rowOff>
    </xdr:to>
    <xdr:sp>
      <xdr:nvSpPr>
        <xdr:cNvPr id="78" name="Line 189"/>
        <xdr:cNvSpPr>
          <a:spLocks/>
        </xdr:cNvSpPr>
      </xdr:nvSpPr>
      <xdr:spPr>
        <a:xfrm>
          <a:off x="1000125" y="15087600"/>
          <a:ext cx="647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276225</xdr:colOff>
      <xdr:row>85</xdr:row>
      <xdr:rowOff>133350</xdr:rowOff>
    </xdr:from>
    <xdr:to>
      <xdr:col>1</xdr:col>
      <xdr:colOff>933450</xdr:colOff>
      <xdr:row>85</xdr:row>
      <xdr:rowOff>133350</xdr:rowOff>
    </xdr:to>
    <xdr:sp>
      <xdr:nvSpPr>
        <xdr:cNvPr id="79" name="Line 190"/>
        <xdr:cNvSpPr>
          <a:spLocks/>
        </xdr:cNvSpPr>
      </xdr:nvSpPr>
      <xdr:spPr>
        <a:xfrm>
          <a:off x="1009650" y="15382875"/>
          <a:ext cx="657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933450</xdr:colOff>
      <xdr:row>85</xdr:row>
      <xdr:rowOff>133350</xdr:rowOff>
    </xdr:from>
    <xdr:to>
      <xdr:col>1</xdr:col>
      <xdr:colOff>933450</xdr:colOff>
      <xdr:row>88</xdr:row>
      <xdr:rowOff>19050</xdr:rowOff>
    </xdr:to>
    <xdr:sp>
      <xdr:nvSpPr>
        <xdr:cNvPr id="80" name="Line 191"/>
        <xdr:cNvSpPr>
          <a:spLocks/>
        </xdr:cNvSpPr>
      </xdr:nvSpPr>
      <xdr:spPr>
        <a:xfrm>
          <a:off x="1666875" y="15382875"/>
          <a:ext cx="0" cy="447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285750</xdr:colOff>
      <xdr:row>85</xdr:row>
      <xdr:rowOff>133350</xdr:rowOff>
    </xdr:from>
    <xdr:to>
      <xdr:col>1</xdr:col>
      <xdr:colOff>285750</xdr:colOff>
      <xdr:row>88</xdr:row>
      <xdr:rowOff>38100</xdr:rowOff>
    </xdr:to>
    <xdr:sp>
      <xdr:nvSpPr>
        <xdr:cNvPr id="81" name="Line 192"/>
        <xdr:cNvSpPr>
          <a:spLocks/>
        </xdr:cNvSpPr>
      </xdr:nvSpPr>
      <xdr:spPr>
        <a:xfrm>
          <a:off x="1019175" y="15382875"/>
          <a:ext cx="0" cy="466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200025</xdr:colOff>
      <xdr:row>67</xdr:row>
      <xdr:rowOff>19050</xdr:rowOff>
    </xdr:from>
    <xdr:to>
      <xdr:col>2</xdr:col>
      <xdr:colOff>381000</xdr:colOff>
      <xdr:row>67</xdr:row>
      <xdr:rowOff>19050</xdr:rowOff>
    </xdr:to>
    <xdr:sp>
      <xdr:nvSpPr>
        <xdr:cNvPr id="82" name="Line 193"/>
        <xdr:cNvSpPr>
          <a:spLocks/>
        </xdr:cNvSpPr>
      </xdr:nvSpPr>
      <xdr:spPr>
        <a:xfrm>
          <a:off x="933450" y="1192530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171450</xdr:colOff>
      <xdr:row>71</xdr:row>
      <xdr:rowOff>38100</xdr:rowOff>
    </xdr:from>
    <xdr:to>
      <xdr:col>2</xdr:col>
      <xdr:colOff>352425</xdr:colOff>
      <xdr:row>71</xdr:row>
      <xdr:rowOff>38100</xdr:rowOff>
    </xdr:to>
    <xdr:sp>
      <xdr:nvSpPr>
        <xdr:cNvPr id="83" name="Line 194"/>
        <xdr:cNvSpPr>
          <a:spLocks/>
        </xdr:cNvSpPr>
      </xdr:nvSpPr>
      <xdr:spPr>
        <a:xfrm>
          <a:off x="904875" y="126777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104775</xdr:colOff>
      <xdr:row>78</xdr:row>
      <xdr:rowOff>114300</xdr:rowOff>
    </xdr:from>
    <xdr:to>
      <xdr:col>2</xdr:col>
      <xdr:colOff>285750</xdr:colOff>
      <xdr:row>78</xdr:row>
      <xdr:rowOff>114300</xdr:rowOff>
    </xdr:to>
    <xdr:sp>
      <xdr:nvSpPr>
        <xdr:cNvPr id="84" name="Line 195"/>
        <xdr:cNvSpPr>
          <a:spLocks/>
        </xdr:cNvSpPr>
      </xdr:nvSpPr>
      <xdr:spPr>
        <a:xfrm>
          <a:off x="838200" y="1394460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95250</xdr:colOff>
      <xdr:row>83</xdr:row>
      <xdr:rowOff>38100</xdr:rowOff>
    </xdr:from>
    <xdr:to>
      <xdr:col>2</xdr:col>
      <xdr:colOff>276225</xdr:colOff>
      <xdr:row>83</xdr:row>
      <xdr:rowOff>38100</xdr:rowOff>
    </xdr:to>
    <xdr:sp>
      <xdr:nvSpPr>
        <xdr:cNvPr id="85" name="Line 196"/>
        <xdr:cNvSpPr>
          <a:spLocks/>
        </xdr:cNvSpPr>
      </xdr:nvSpPr>
      <xdr:spPr>
        <a:xfrm>
          <a:off x="828675" y="148780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190500</xdr:colOff>
      <xdr:row>87</xdr:row>
      <xdr:rowOff>47625</xdr:rowOff>
    </xdr:from>
    <xdr:to>
      <xdr:col>2</xdr:col>
      <xdr:colOff>371475</xdr:colOff>
      <xdr:row>87</xdr:row>
      <xdr:rowOff>47625</xdr:rowOff>
    </xdr:to>
    <xdr:sp>
      <xdr:nvSpPr>
        <xdr:cNvPr id="86" name="Line 197"/>
        <xdr:cNvSpPr>
          <a:spLocks/>
        </xdr:cNvSpPr>
      </xdr:nvSpPr>
      <xdr:spPr>
        <a:xfrm>
          <a:off x="923925" y="1565910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180975</xdr:colOff>
      <xdr:row>90</xdr:row>
      <xdr:rowOff>152400</xdr:rowOff>
    </xdr:from>
    <xdr:to>
      <xdr:col>2</xdr:col>
      <xdr:colOff>361950</xdr:colOff>
      <xdr:row>90</xdr:row>
      <xdr:rowOff>152400</xdr:rowOff>
    </xdr:to>
    <xdr:sp>
      <xdr:nvSpPr>
        <xdr:cNvPr id="87" name="Line 198"/>
        <xdr:cNvSpPr>
          <a:spLocks/>
        </xdr:cNvSpPr>
      </xdr:nvSpPr>
      <xdr:spPr>
        <a:xfrm>
          <a:off x="914400" y="162972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219075</xdr:colOff>
      <xdr:row>75</xdr:row>
      <xdr:rowOff>66675</xdr:rowOff>
    </xdr:from>
    <xdr:to>
      <xdr:col>2</xdr:col>
      <xdr:colOff>400050</xdr:colOff>
      <xdr:row>75</xdr:row>
      <xdr:rowOff>66675</xdr:rowOff>
    </xdr:to>
    <xdr:sp>
      <xdr:nvSpPr>
        <xdr:cNvPr id="88" name="Line 200"/>
        <xdr:cNvSpPr>
          <a:spLocks/>
        </xdr:cNvSpPr>
      </xdr:nvSpPr>
      <xdr:spPr>
        <a:xfrm>
          <a:off x="952500" y="133635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38100</xdr:colOff>
      <xdr:row>65</xdr:row>
      <xdr:rowOff>152400</xdr:rowOff>
    </xdr:from>
    <xdr:to>
      <xdr:col>1</xdr:col>
      <xdr:colOff>285750</xdr:colOff>
      <xdr:row>67</xdr:row>
      <xdr:rowOff>38100</xdr:rowOff>
    </xdr:to>
    <xdr:sp>
      <xdr:nvSpPr>
        <xdr:cNvPr id="89" name="Text Box 201"/>
        <xdr:cNvSpPr txBox="1">
          <a:spLocks noChangeArrowheads="1"/>
        </xdr:cNvSpPr>
      </xdr:nvSpPr>
      <xdr:spPr>
        <a:xfrm>
          <a:off x="771525" y="11658600"/>
          <a:ext cx="247650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x</a:t>
          </a:r>
        </a:p>
      </xdr:txBody>
    </xdr:sp>
    <xdr:clientData/>
  </xdr:twoCellAnchor>
  <xdr:twoCellAnchor>
    <xdr:from>
      <xdr:col>2</xdr:col>
      <xdr:colOff>38100</xdr:colOff>
      <xdr:row>65</xdr:row>
      <xdr:rowOff>161925</xdr:rowOff>
    </xdr:from>
    <xdr:to>
      <xdr:col>2</xdr:col>
      <xdr:colOff>361950</xdr:colOff>
      <xdr:row>67</xdr:row>
      <xdr:rowOff>85725</xdr:rowOff>
    </xdr:to>
    <xdr:sp>
      <xdr:nvSpPr>
        <xdr:cNvPr id="90" name="Text Box 202"/>
        <xdr:cNvSpPr txBox="1">
          <a:spLocks noChangeArrowheads="1"/>
        </xdr:cNvSpPr>
      </xdr:nvSpPr>
      <xdr:spPr>
        <a:xfrm>
          <a:off x="1866900" y="11668125"/>
          <a:ext cx="323850" cy="3238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x</a:t>
          </a:r>
        </a:p>
      </xdr:txBody>
    </xdr:sp>
    <xdr:clientData/>
  </xdr:twoCellAnchor>
  <xdr:twoCellAnchor>
    <xdr:from>
      <xdr:col>1</xdr:col>
      <xdr:colOff>19050</xdr:colOff>
      <xdr:row>70</xdr:row>
      <xdr:rowOff>0</xdr:rowOff>
    </xdr:from>
    <xdr:to>
      <xdr:col>1</xdr:col>
      <xdr:colOff>266700</xdr:colOff>
      <xdr:row>71</xdr:row>
      <xdr:rowOff>66675</xdr:rowOff>
    </xdr:to>
    <xdr:sp>
      <xdr:nvSpPr>
        <xdr:cNvPr id="91" name="Text Box 203"/>
        <xdr:cNvSpPr txBox="1">
          <a:spLocks noChangeArrowheads="1"/>
        </xdr:cNvSpPr>
      </xdr:nvSpPr>
      <xdr:spPr>
        <a:xfrm>
          <a:off x="752475" y="12477750"/>
          <a:ext cx="247650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x</a:t>
          </a:r>
        </a:p>
      </xdr:txBody>
    </xdr:sp>
    <xdr:clientData/>
  </xdr:twoCellAnchor>
  <xdr:twoCellAnchor>
    <xdr:from>
      <xdr:col>2</xdr:col>
      <xdr:colOff>28575</xdr:colOff>
      <xdr:row>69</xdr:row>
      <xdr:rowOff>142875</xdr:rowOff>
    </xdr:from>
    <xdr:to>
      <xdr:col>2</xdr:col>
      <xdr:colOff>438150</xdr:colOff>
      <xdr:row>71</xdr:row>
      <xdr:rowOff>28575</xdr:rowOff>
    </xdr:to>
    <xdr:sp>
      <xdr:nvSpPr>
        <xdr:cNvPr id="92" name="Text Box 204"/>
        <xdr:cNvSpPr txBox="1">
          <a:spLocks noChangeArrowheads="1"/>
        </xdr:cNvSpPr>
      </xdr:nvSpPr>
      <xdr:spPr>
        <a:xfrm>
          <a:off x="1857375" y="12458700"/>
          <a:ext cx="409575" cy="2095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x</a:t>
          </a:r>
        </a:p>
      </xdr:txBody>
    </xdr:sp>
    <xdr:clientData/>
  </xdr:twoCellAnchor>
  <xdr:twoCellAnchor>
    <xdr:from>
      <xdr:col>1</xdr:col>
      <xdr:colOff>28575</xdr:colOff>
      <xdr:row>74</xdr:row>
      <xdr:rowOff>28575</xdr:rowOff>
    </xdr:from>
    <xdr:to>
      <xdr:col>1</xdr:col>
      <xdr:colOff>276225</xdr:colOff>
      <xdr:row>75</xdr:row>
      <xdr:rowOff>95250</xdr:rowOff>
    </xdr:to>
    <xdr:sp>
      <xdr:nvSpPr>
        <xdr:cNvPr id="93" name="Text Box 205"/>
        <xdr:cNvSpPr txBox="1">
          <a:spLocks noChangeArrowheads="1"/>
        </xdr:cNvSpPr>
      </xdr:nvSpPr>
      <xdr:spPr>
        <a:xfrm>
          <a:off x="762000" y="13163550"/>
          <a:ext cx="247650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x</a:t>
          </a:r>
        </a:p>
      </xdr:txBody>
    </xdr:sp>
    <xdr:clientData/>
  </xdr:twoCellAnchor>
  <xdr:twoCellAnchor>
    <xdr:from>
      <xdr:col>2</xdr:col>
      <xdr:colOff>0</xdr:colOff>
      <xdr:row>74</xdr:row>
      <xdr:rowOff>38100</xdr:rowOff>
    </xdr:from>
    <xdr:to>
      <xdr:col>2</xdr:col>
      <xdr:colOff>295275</xdr:colOff>
      <xdr:row>75</xdr:row>
      <xdr:rowOff>104775</xdr:rowOff>
    </xdr:to>
    <xdr:sp>
      <xdr:nvSpPr>
        <xdr:cNvPr id="94" name="Text Box 206"/>
        <xdr:cNvSpPr txBox="1">
          <a:spLocks noChangeArrowheads="1"/>
        </xdr:cNvSpPr>
      </xdr:nvSpPr>
      <xdr:spPr>
        <a:xfrm>
          <a:off x="1828800" y="13173075"/>
          <a:ext cx="295275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x</a:t>
          </a:r>
        </a:p>
      </xdr:txBody>
    </xdr:sp>
    <xdr:clientData/>
  </xdr:twoCellAnchor>
  <xdr:twoCellAnchor>
    <xdr:from>
      <xdr:col>1</xdr:col>
      <xdr:colOff>28575</xdr:colOff>
      <xdr:row>77</xdr:row>
      <xdr:rowOff>133350</xdr:rowOff>
    </xdr:from>
    <xdr:to>
      <xdr:col>1</xdr:col>
      <xdr:colOff>276225</xdr:colOff>
      <xdr:row>79</xdr:row>
      <xdr:rowOff>9525</xdr:rowOff>
    </xdr:to>
    <xdr:sp>
      <xdr:nvSpPr>
        <xdr:cNvPr id="95" name="Text Box 207"/>
        <xdr:cNvSpPr txBox="1">
          <a:spLocks noChangeArrowheads="1"/>
        </xdr:cNvSpPr>
      </xdr:nvSpPr>
      <xdr:spPr>
        <a:xfrm>
          <a:off x="762000" y="13763625"/>
          <a:ext cx="247650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x</a:t>
          </a:r>
        </a:p>
      </xdr:txBody>
    </xdr:sp>
    <xdr:clientData/>
  </xdr:twoCellAnchor>
  <xdr:twoCellAnchor>
    <xdr:from>
      <xdr:col>2</xdr:col>
      <xdr:colOff>19050</xdr:colOff>
      <xdr:row>77</xdr:row>
      <xdr:rowOff>95250</xdr:rowOff>
    </xdr:from>
    <xdr:to>
      <xdr:col>2</xdr:col>
      <xdr:colOff>266700</xdr:colOff>
      <xdr:row>78</xdr:row>
      <xdr:rowOff>180975</xdr:rowOff>
    </xdr:to>
    <xdr:sp>
      <xdr:nvSpPr>
        <xdr:cNvPr id="96" name="Text Box 208"/>
        <xdr:cNvSpPr txBox="1">
          <a:spLocks noChangeArrowheads="1"/>
        </xdr:cNvSpPr>
      </xdr:nvSpPr>
      <xdr:spPr>
        <a:xfrm>
          <a:off x="1847850" y="13725525"/>
          <a:ext cx="247650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x</a:t>
          </a:r>
        </a:p>
      </xdr:txBody>
    </xdr:sp>
    <xdr:clientData/>
  </xdr:twoCellAnchor>
  <xdr:twoCellAnchor>
    <xdr:from>
      <xdr:col>1</xdr:col>
      <xdr:colOff>28575</xdr:colOff>
      <xdr:row>82</xdr:row>
      <xdr:rowOff>9525</xdr:rowOff>
    </xdr:from>
    <xdr:to>
      <xdr:col>1</xdr:col>
      <xdr:colOff>390525</xdr:colOff>
      <xdr:row>83</xdr:row>
      <xdr:rowOff>95250</xdr:rowOff>
    </xdr:to>
    <xdr:sp>
      <xdr:nvSpPr>
        <xdr:cNvPr id="97" name="Text Box 209"/>
        <xdr:cNvSpPr txBox="1">
          <a:spLocks noChangeArrowheads="1"/>
        </xdr:cNvSpPr>
      </xdr:nvSpPr>
      <xdr:spPr>
        <a:xfrm>
          <a:off x="762000" y="14649450"/>
          <a:ext cx="361950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x</a:t>
          </a:r>
        </a:p>
      </xdr:txBody>
    </xdr:sp>
    <xdr:clientData/>
  </xdr:twoCellAnchor>
  <xdr:twoCellAnchor>
    <xdr:from>
      <xdr:col>2</xdr:col>
      <xdr:colOff>9525</xdr:colOff>
      <xdr:row>81</xdr:row>
      <xdr:rowOff>180975</xdr:rowOff>
    </xdr:from>
    <xdr:to>
      <xdr:col>2</xdr:col>
      <xdr:colOff>257175</xdr:colOff>
      <xdr:row>83</xdr:row>
      <xdr:rowOff>57150</xdr:rowOff>
    </xdr:to>
    <xdr:sp>
      <xdr:nvSpPr>
        <xdr:cNvPr id="98" name="Text Box 210"/>
        <xdr:cNvSpPr txBox="1">
          <a:spLocks noChangeArrowheads="1"/>
        </xdr:cNvSpPr>
      </xdr:nvSpPr>
      <xdr:spPr>
        <a:xfrm>
          <a:off x="1838325" y="14620875"/>
          <a:ext cx="247650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x</a:t>
          </a:r>
        </a:p>
      </xdr:txBody>
    </xdr:sp>
    <xdr:clientData/>
  </xdr:twoCellAnchor>
  <xdr:twoCellAnchor>
    <xdr:from>
      <xdr:col>1</xdr:col>
      <xdr:colOff>19050</xdr:colOff>
      <xdr:row>86</xdr:row>
      <xdr:rowOff>104775</xdr:rowOff>
    </xdr:from>
    <xdr:to>
      <xdr:col>1</xdr:col>
      <xdr:colOff>390525</xdr:colOff>
      <xdr:row>88</xdr:row>
      <xdr:rowOff>9525</xdr:rowOff>
    </xdr:to>
    <xdr:sp>
      <xdr:nvSpPr>
        <xdr:cNvPr id="99" name="Text Box 211"/>
        <xdr:cNvSpPr txBox="1">
          <a:spLocks noChangeArrowheads="1"/>
        </xdr:cNvSpPr>
      </xdr:nvSpPr>
      <xdr:spPr>
        <a:xfrm>
          <a:off x="752475" y="15516225"/>
          <a:ext cx="371475" cy="3048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x</a:t>
          </a:r>
        </a:p>
      </xdr:txBody>
    </xdr:sp>
    <xdr:clientData/>
  </xdr:twoCellAnchor>
  <xdr:twoCellAnchor>
    <xdr:from>
      <xdr:col>2</xdr:col>
      <xdr:colOff>9525</xdr:colOff>
      <xdr:row>86</xdr:row>
      <xdr:rowOff>47625</xdr:rowOff>
    </xdr:from>
    <xdr:to>
      <xdr:col>2</xdr:col>
      <xdr:colOff>247650</xdr:colOff>
      <xdr:row>87</xdr:row>
      <xdr:rowOff>171450</xdr:rowOff>
    </xdr:to>
    <xdr:sp>
      <xdr:nvSpPr>
        <xdr:cNvPr id="100" name="Text Box 212"/>
        <xdr:cNvSpPr txBox="1">
          <a:spLocks noChangeArrowheads="1"/>
        </xdr:cNvSpPr>
      </xdr:nvSpPr>
      <xdr:spPr>
        <a:xfrm>
          <a:off x="1838325" y="15459075"/>
          <a:ext cx="238125" cy="3238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x</a:t>
          </a:r>
        </a:p>
      </xdr:txBody>
    </xdr:sp>
    <xdr:clientData/>
  </xdr:twoCellAnchor>
  <xdr:twoCellAnchor>
    <xdr:from>
      <xdr:col>1</xdr:col>
      <xdr:colOff>28575</xdr:colOff>
      <xdr:row>89</xdr:row>
      <xdr:rowOff>114300</xdr:rowOff>
    </xdr:from>
    <xdr:to>
      <xdr:col>1</xdr:col>
      <xdr:colOff>352425</xdr:colOff>
      <xdr:row>91</xdr:row>
      <xdr:rowOff>76200</xdr:rowOff>
    </xdr:to>
    <xdr:sp>
      <xdr:nvSpPr>
        <xdr:cNvPr id="101" name="Text Box 213"/>
        <xdr:cNvSpPr txBox="1">
          <a:spLocks noChangeArrowheads="1"/>
        </xdr:cNvSpPr>
      </xdr:nvSpPr>
      <xdr:spPr>
        <a:xfrm>
          <a:off x="762000" y="16097250"/>
          <a:ext cx="323850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x</a:t>
          </a:r>
        </a:p>
      </xdr:txBody>
    </xdr:sp>
    <xdr:clientData/>
  </xdr:twoCellAnchor>
  <xdr:twoCellAnchor>
    <xdr:from>
      <xdr:col>2</xdr:col>
      <xdr:colOff>38100</xdr:colOff>
      <xdr:row>89</xdr:row>
      <xdr:rowOff>95250</xdr:rowOff>
    </xdr:from>
    <xdr:to>
      <xdr:col>2</xdr:col>
      <xdr:colOff>323850</xdr:colOff>
      <xdr:row>91</xdr:row>
      <xdr:rowOff>47625</xdr:rowOff>
    </xdr:to>
    <xdr:sp>
      <xdr:nvSpPr>
        <xdr:cNvPr id="102" name="Text Box 214"/>
        <xdr:cNvSpPr txBox="1">
          <a:spLocks noChangeArrowheads="1"/>
        </xdr:cNvSpPr>
      </xdr:nvSpPr>
      <xdr:spPr>
        <a:xfrm flipH="1">
          <a:off x="1866900" y="16078200"/>
          <a:ext cx="285750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x</a:t>
          </a:r>
        </a:p>
      </xdr:txBody>
    </xdr:sp>
    <xdr:clientData/>
  </xdr:twoCellAnchor>
  <xdr:twoCellAnchor>
    <xdr:from>
      <xdr:col>2</xdr:col>
      <xdr:colOff>28575</xdr:colOff>
      <xdr:row>93</xdr:row>
      <xdr:rowOff>152400</xdr:rowOff>
    </xdr:from>
    <xdr:to>
      <xdr:col>2</xdr:col>
      <xdr:colOff>276225</xdr:colOff>
      <xdr:row>95</xdr:row>
      <xdr:rowOff>57150</xdr:rowOff>
    </xdr:to>
    <xdr:sp>
      <xdr:nvSpPr>
        <xdr:cNvPr id="103" name="Text Box 215"/>
        <xdr:cNvSpPr txBox="1">
          <a:spLocks noChangeArrowheads="1"/>
        </xdr:cNvSpPr>
      </xdr:nvSpPr>
      <xdr:spPr>
        <a:xfrm>
          <a:off x="1857375" y="16792575"/>
          <a:ext cx="247650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x</a:t>
          </a:r>
        </a:p>
      </xdr:txBody>
    </xdr:sp>
    <xdr:clientData/>
  </xdr:twoCellAnchor>
  <xdr:twoCellAnchor>
    <xdr:from>
      <xdr:col>1</xdr:col>
      <xdr:colOff>57150</xdr:colOff>
      <xdr:row>93</xdr:row>
      <xdr:rowOff>142875</xdr:rowOff>
    </xdr:from>
    <xdr:to>
      <xdr:col>1</xdr:col>
      <xdr:colOff>304800</xdr:colOff>
      <xdr:row>95</xdr:row>
      <xdr:rowOff>47625</xdr:rowOff>
    </xdr:to>
    <xdr:sp>
      <xdr:nvSpPr>
        <xdr:cNvPr id="104" name="Text Box 216"/>
        <xdr:cNvSpPr txBox="1">
          <a:spLocks noChangeArrowheads="1"/>
        </xdr:cNvSpPr>
      </xdr:nvSpPr>
      <xdr:spPr>
        <a:xfrm>
          <a:off x="790575" y="16783050"/>
          <a:ext cx="247650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x</a:t>
          </a:r>
        </a:p>
      </xdr:txBody>
    </xdr:sp>
    <xdr:clientData/>
  </xdr:twoCellAnchor>
  <xdr:twoCellAnchor>
    <xdr:from>
      <xdr:col>2</xdr:col>
      <xdr:colOff>466725</xdr:colOff>
      <xdr:row>65</xdr:row>
      <xdr:rowOff>152400</xdr:rowOff>
    </xdr:from>
    <xdr:to>
      <xdr:col>2</xdr:col>
      <xdr:colOff>666750</xdr:colOff>
      <xdr:row>68</xdr:row>
      <xdr:rowOff>95250</xdr:rowOff>
    </xdr:to>
    <xdr:grpSp>
      <xdr:nvGrpSpPr>
        <xdr:cNvPr id="105" name="Group 268"/>
        <xdr:cNvGrpSpPr>
          <a:grpSpLocks/>
        </xdr:cNvGrpSpPr>
      </xdr:nvGrpSpPr>
      <xdr:grpSpPr>
        <a:xfrm>
          <a:off x="2295525" y="11658600"/>
          <a:ext cx="200025" cy="542925"/>
          <a:chOff x="211" y="1124"/>
          <a:chExt cx="21" cy="46"/>
        </a:xfrm>
        <a:solidFill>
          <a:srgbClr val="FFFFFF"/>
        </a:solidFill>
      </xdr:grpSpPr>
      <xdr:sp>
        <xdr:nvSpPr>
          <xdr:cNvPr id="106" name="Line 217"/>
          <xdr:cNvSpPr>
            <a:spLocks/>
          </xdr:cNvSpPr>
        </xdr:nvSpPr>
        <xdr:spPr>
          <a:xfrm>
            <a:off x="211" y="1124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7" name="Line 218"/>
          <xdr:cNvSpPr>
            <a:spLocks/>
          </xdr:cNvSpPr>
        </xdr:nvSpPr>
        <xdr:spPr>
          <a:xfrm>
            <a:off x="211" y="1169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8" name="Line 219"/>
          <xdr:cNvSpPr>
            <a:spLocks/>
          </xdr:cNvSpPr>
        </xdr:nvSpPr>
        <xdr:spPr>
          <a:xfrm>
            <a:off x="223" y="1125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2</xdr:col>
      <xdr:colOff>619125</xdr:colOff>
      <xdr:row>66</xdr:row>
      <xdr:rowOff>19050</xdr:rowOff>
    </xdr:from>
    <xdr:to>
      <xdr:col>2</xdr:col>
      <xdr:colOff>866775</xdr:colOff>
      <xdr:row>67</xdr:row>
      <xdr:rowOff>104775</xdr:rowOff>
    </xdr:to>
    <xdr:sp>
      <xdr:nvSpPr>
        <xdr:cNvPr id="109" name="Text Box 220"/>
        <xdr:cNvSpPr txBox="1">
          <a:spLocks noChangeArrowheads="1"/>
        </xdr:cNvSpPr>
      </xdr:nvSpPr>
      <xdr:spPr>
        <a:xfrm>
          <a:off x="2447925" y="11725275"/>
          <a:ext cx="247650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</a:t>
          </a:r>
        </a:p>
      </xdr:txBody>
    </xdr:sp>
    <xdr:clientData/>
  </xdr:twoCellAnchor>
  <xdr:twoCellAnchor>
    <xdr:from>
      <xdr:col>2</xdr:col>
      <xdr:colOff>466725</xdr:colOff>
      <xdr:row>69</xdr:row>
      <xdr:rowOff>142875</xdr:rowOff>
    </xdr:from>
    <xdr:to>
      <xdr:col>2</xdr:col>
      <xdr:colOff>962025</xdr:colOff>
      <xdr:row>69</xdr:row>
      <xdr:rowOff>142875</xdr:rowOff>
    </xdr:to>
    <xdr:sp>
      <xdr:nvSpPr>
        <xdr:cNvPr id="110" name="Line 221"/>
        <xdr:cNvSpPr>
          <a:spLocks/>
        </xdr:cNvSpPr>
      </xdr:nvSpPr>
      <xdr:spPr>
        <a:xfrm>
          <a:off x="2295525" y="124587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466725</xdr:colOff>
      <xdr:row>72</xdr:row>
      <xdr:rowOff>85725</xdr:rowOff>
    </xdr:from>
    <xdr:to>
      <xdr:col>2</xdr:col>
      <xdr:colOff>962025</xdr:colOff>
      <xdr:row>72</xdr:row>
      <xdr:rowOff>85725</xdr:rowOff>
    </xdr:to>
    <xdr:sp>
      <xdr:nvSpPr>
        <xdr:cNvPr id="111" name="Line 222"/>
        <xdr:cNvSpPr>
          <a:spLocks/>
        </xdr:cNvSpPr>
      </xdr:nvSpPr>
      <xdr:spPr>
        <a:xfrm>
          <a:off x="2295525" y="128873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581025</xdr:colOff>
      <xdr:row>69</xdr:row>
      <xdr:rowOff>152400</xdr:rowOff>
    </xdr:from>
    <xdr:to>
      <xdr:col>2</xdr:col>
      <xdr:colOff>581025</xdr:colOff>
      <xdr:row>72</xdr:row>
      <xdr:rowOff>95250</xdr:rowOff>
    </xdr:to>
    <xdr:sp>
      <xdr:nvSpPr>
        <xdr:cNvPr id="112" name="Line 223"/>
        <xdr:cNvSpPr>
          <a:spLocks/>
        </xdr:cNvSpPr>
      </xdr:nvSpPr>
      <xdr:spPr>
        <a:xfrm>
          <a:off x="2409825" y="124682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628650</xdr:colOff>
      <xdr:row>70</xdr:row>
      <xdr:rowOff>66675</xdr:rowOff>
    </xdr:from>
    <xdr:to>
      <xdr:col>2</xdr:col>
      <xdr:colOff>876300</xdr:colOff>
      <xdr:row>71</xdr:row>
      <xdr:rowOff>133350</xdr:rowOff>
    </xdr:to>
    <xdr:sp>
      <xdr:nvSpPr>
        <xdr:cNvPr id="113" name="Text Box 224"/>
        <xdr:cNvSpPr txBox="1">
          <a:spLocks noChangeArrowheads="1"/>
        </xdr:cNvSpPr>
      </xdr:nvSpPr>
      <xdr:spPr>
        <a:xfrm>
          <a:off x="2457450" y="12544425"/>
          <a:ext cx="247650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</a:t>
          </a:r>
        </a:p>
      </xdr:txBody>
    </xdr:sp>
    <xdr:clientData/>
  </xdr:twoCellAnchor>
  <xdr:twoCellAnchor>
    <xdr:from>
      <xdr:col>2</xdr:col>
      <xdr:colOff>447675</xdr:colOff>
      <xdr:row>74</xdr:row>
      <xdr:rowOff>57150</xdr:rowOff>
    </xdr:from>
    <xdr:to>
      <xdr:col>2</xdr:col>
      <xdr:colOff>942975</xdr:colOff>
      <xdr:row>74</xdr:row>
      <xdr:rowOff>57150</xdr:rowOff>
    </xdr:to>
    <xdr:sp>
      <xdr:nvSpPr>
        <xdr:cNvPr id="114" name="Line 225"/>
        <xdr:cNvSpPr>
          <a:spLocks/>
        </xdr:cNvSpPr>
      </xdr:nvSpPr>
      <xdr:spPr>
        <a:xfrm>
          <a:off x="2276475" y="131921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447675</xdr:colOff>
      <xdr:row>76</xdr:row>
      <xdr:rowOff>104775</xdr:rowOff>
    </xdr:from>
    <xdr:to>
      <xdr:col>2</xdr:col>
      <xdr:colOff>942975</xdr:colOff>
      <xdr:row>76</xdr:row>
      <xdr:rowOff>104775</xdr:rowOff>
    </xdr:to>
    <xdr:sp>
      <xdr:nvSpPr>
        <xdr:cNvPr id="115" name="Line 226"/>
        <xdr:cNvSpPr>
          <a:spLocks/>
        </xdr:cNvSpPr>
      </xdr:nvSpPr>
      <xdr:spPr>
        <a:xfrm>
          <a:off x="2276475" y="135636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609600</xdr:colOff>
      <xdr:row>74</xdr:row>
      <xdr:rowOff>85725</xdr:rowOff>
    </xdr:from>
    <xdr:to>
      <xdr:col>2</xdr:col>
      <xdr:colOff>857250</xdr:colOff>
      <xdr:row>75</xdr:row>
      <xdr:rowOff>152400</xdr:rowOff>
    </xdr:to>
    <xdr:sp>
      <xdr:nvSpPr>
        <xdr:cNvPr id="116" name="Text Box 227"/>
        <xdr:cNvSpPr txBox="1">
          <a:spLocks noChangeArrowheads="1"/>
        </xdr:cNvSpPr>
      </xdr:nvSpPr>
      <xdr:spPr>
        <a:xfrm>
          <a:off x="2438400" y="13220700"/>
          <a:ext cx="247650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</a:t>
          </a:r>
        </a:p>
      </xdr:txBody>
    </xdr:sp>
    <xdr:clientData/>
  </xdr:twoCellAnchor>
  <xdr:twoCellAnchor>
    <xdr:from>
      <xdr:col>2</xdr:col>
      <xdr:colOff>457200</xdr:colOff>
      <xdr:row>81</xdr:row>
      <xdr:rowOff>190500</xdr:rowOff>
    </xdr:from>
    <xdr:to>
      <xdr:col>2</xdr:col>
      <xdr:colOff>952500</xdr:colOff>
      <xdr:row>84</xdr:row>
      <xdr:rowOff>123825</xdr:rowOff>
    </xdr:to>
    <xdr:grpSp>
      <xdr:nvGrpSpPr>
        <xdr:cNvPr id="117" name="Group 262"/>
        <xdr:cNvGrpSpPr>
          <a:grpSpLocks/>
        </xdr:cNvGrpSpPr>
      </xdr:nvGrpSpPr>
      <xdr:grpSpPr>
        <a:xfrm>
          <a:off x="2286000" y="14630400"/>
          <a:ext cx="495300" cy="533400"/>
          <a:chOff x="240" y="1414"/>
          <a:chExt cx="52" cy="46"/>
        </a:xfrm>
        <a:solidFill>
          <a:srgbClr val="FFFFFF"/>
        </a:solidFill>
      </xdr:grpSpPr>
      <xdr:sp>
        <xdr:nvSpPr>
          <xdr:cNvPr id="118" name="Line 229"/>
          <xdr:cNvSpPr>
            <a:spLocks/>
          </xdr:cNvSpPr>
        </xdr:nvSpPr>
        <xdr:spPr>
          <a:xfrm>
            <a:off x="240" y="1414"/>
            <a:ext cx="5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9" name="Line 230"/>
          <xdr:cNvSpPr>
            <a:spLocks/>
          </xdr:cNvSpPr>
        </xdr:nvSpPr>
        <xdr:spPr>
          <a:xfrm>
            <a:off x="240" y="1459"/>
            <a:ext cx="5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0" name="Line 231"/>
          <xdr:cNvSpPr>
            <a:spLocks/>
          </xdr:cNvSpPr>
        </xdr:nvSpPr>
        <xdr:spPr>
          <a:xfrm>
            <a:off x="252" y="1415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2</xdr:col>
      <xdr:colOff>619125</xdr:colOff>
      <xdr:row>82</xdr:row>
      <xdr:rowOff>76200</xdr:rowOff>
    </xdr:from>
    <xdr:to>
      <xdr:col>2</xdr:col>
      <xdr:colOff>866775</xdr:colOff>
      <xdr:row>83</xdr:row>
      <xdr:rowOff>180975</xdr:rowOff>
    </xdr:to>
    <xdr:sp>
      <xdr:nvSpPr>
        <xdr:cNvPr id="121" name="Text Box 232"/>
        <xdr:cNvSpPr txBox="1">
          <a:spLocks noChangeArrowheads="1"/>
        </xdr:cNvSpPr>
      </xdr:nvSpPr>
      <xdr:spPr>
        <a:xfrm>
          <a:off x="2447925" y="14716125"/>
          <a:ext cx="247650" cy="3048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</a:t>
          </a:r>
        </a:p>
      </xdr:txBody>
    </xdr:sp>
    <xdr:clientData/>
  </xdr:twoCellAnchor>
  <xdr:twoCellAnchor>
    <xdr:from>
      <xdr:col>2</xdr:col>
      <xdr:colOff>495300</xdr:colOff>
      <xdr:row>85</xdr:row>
      <xdr:rowOff>114300</xdr:rowOff>
    </xdr:from>
    <xdr:to>
      <xdr:col>2</xdr:col>
      <xdr:colOff>990600</xdr:colOff>
      <xdr:row>85</xdr:row>
      <xdr:rowOff>114300</xdr:rowOff>
    </xdr:to>
    <xdr:sp>
      <xdr:nvSpPr>
        <xdr:cNvPr id="122" name="Line 233"/>
        <xdr:cNvSpPr>
          <a:spLocks/>
        </xdr:cNvSpPr>
      </xdr:nvSpPr>
      <xdr:spPr>
        <a:xfrm>
          <a:off x="2324100" y="153638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495300</xdr:colOff>
      <xdr:row>88</xdr:row>
      <xdr:rowOff>57150</xdr:rowOff>
    </xdr:from>
    <xdr:to>
      <xdr:col>2</xdr:col>
      <xdr:colOff>990600</xdr:colOff>
      <xdr:row>88</xdr:row>
      <xdr:rowOff>57150</xdr:rowOff>
    </xdr:to>
    <xdr:sp>
      <xdr:nvSpPr>
        <xdr:cNvPr id="123" name="Line 234"/>
        <xdr:cNvSpPr>
          <a:spLocks/>
        </xdr:cNvSpPr>
      </xdr:nvSpPr>
      <xdr:spPr>
        <a:xfrm>
          <a:off x="2324100" y="158686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571500</xdr:colOff>
      <xdr:row>85</xdr:row>
      <xdr:rowOff>123825</xdr:rowOff>
    </xdr:from>
    <xdr:to>
      <xdr:col>2</xdr:col>
      <xdr:colOff>571500</xdr:colOff>
      <xdr:row>88</xdr:row>
      <xdr:rowOff>66675</xdr:rowOff>
    </xdr:to>
    <xdr:sp>
      <xdr:nvSpPr>
        <xdr:cNvPr id="124" name="Line 235"/>
        <xdr:cNvSpPr>
          <a:spLocks/>
        </xdr:cNvSpPr>
      </xdr:nvSpPr>
      <xdr:spPr>
        <a:xfrm>
          <a:off x="2400300" y="1537335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628650</xdr:colOff>
      <xdr:row>86</xdr:row>
      <xdr:rowOff>38100</xdr:rowOff>
    </xdr:from>
    <xdr:to>
      <xdr:col>2</xdr:col>
      <xdr:colOff>876300</xdr:colOff>
      <xdr:row>87</xdr:row>
      <xdr:rowOff>104775</xdr:rowOff>
    </xdr:to>
    <xdr:sp>
      <xdr:nvSpPr>
        <xdr:cNvPr id="125" name="Text Box 236"/>
        <xdr:cNvSpPr txBox="1">
          <a:spLocks noChangeArrowheads="1"/>
        </xdr:cNvSpPr>
      </xdr:nvSpPr>
      <xdr:spPr>
        <a:xfrm>
          <a:off x="2457450" y="15449550"/>
          <a:ext cx="24765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</a:t>
          </a:r>
        </a:p>
      </xdr:txBody>
    </xdr:sp>
    <xdr:clientData/>
  </xdr:twoCellAnchor>
  <xdr:twoCellAnchor>
    <xdr:from>
      <xdr:col>2</xdr:col>
      <xdr:colOff>581025</xdr:colOff>
      <xdr:row>89</xdr:row>
      <xdr:rowOff>95250</xdr:rowOff>
    </xdr:from>
    <xdr:to>
      <xdr:col>2</xdr:col>
      <xdr:colOff>581025</xdr:colOff>
      <xdr:row>92</xdr:row>
      <xdr:rowOff>38100</xdr:rowOff>
    </xdr:to>
    <xdr:sp>
      <xdr:nvSpPr>
        <xdr:cNvPr id="126" name="Line 239"/>
        <xdr:cNvSpPr>
          <a:spLocks/>
        </xdr:cNvSpPr>
      </xdr:nvSpPr>
      <xdr:spPr>
        <a:xfrm>
          <a:off x="2409825" y="160782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638175</xdr:colOff>
      <xdr:row>90</xdr:row>
      <xdr:rowOff>19050</xdr:rowOff>
    </xdr:from>
    <xdr:to>
      <xdr:col>2</xdr:col>
      <xdr:colOff>885825</xdr:colOff>
      <xdr:row>91</xdr:row>
      <xdr:rowOff>85725</xdr:rowOff>
    </xdr:to>
    <xdr:sp>
      <xdr:nvSpPr>
        <xdr:cNvPr id="127" name="Text Box 240"/>
        <xdr:cNvSpPr txBox="1">
          <a:spLocks noChangeArrowheads="1"/>
        </xdr:cNvSpPr>
      </xdr:nvSpPr>
      <xdr:spPr>
        <a:xfrm>
          <a:off x="2466975" y="16163925"/>
          <a:ext cx="247650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</a:t>
          </a:r>
        </a:p>
      </xdr:txBody>
    </xdr:sp>
    <xdr:clientData/>
  </xdr:twoCellAnchor>
  <xdr:twoCellAnchor>
    <xdr:from>
      <xdr:col>2</xdr:col>
      <xdr:colOff>504825</xdr:colOff>
      <xdr:row>93</xdr:row>
      <xdr:rowOff>133350</xdr:rowOff>
    </xdr:from>
    <xdr:to>
      <xdr:col>2</xdr:col>
      <xdr:colOff>1000125</xdr:colOff>
      <xdr:row>93</xdr:row>
      <xdr:rowOff>133350</xdr:rowOff>
    </xdr:to>
    <xdr:sp>
      <xdr:nvSpPr>
        <xdr:cNvPr id="128" name="Line 241"/>
        <xdr:cNvSpPr>
          <a:spLocks/>
        </xdr:cNvSpPr>
      </xdr:nvSpPr>
      <xdr:spPr>
        <a:xfrm>
          <a:off x="2333625" y="16773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504825</xdr:colOff>
      <xdr:row>96</xdr:row>
      <xdr:rowOff>76200</xdr:rowOff>
    </xdr:from>
    <xdr:to>
      <xdr:col>2</xdr:col>
      <xdr:colOff>1000125</xdr:colOff>
      <xdr:row>96</xdr:row>
      <xdr:rowOff>76200</xdr:rowOff>
    </xdr:to>
    <xdr:sp>
      <xdr:nvSpPr>
        <xdr:cNvPr id="129" name="Line 242"/>
        <xdr:cNvSpPr>
          <a:spLocks/>
        </xdr:cNvSpPr>
      </xdr:nvSpPr>
      <xdr:spPr>
        <a:xfrm>
          <a:off x="2333625" y="172021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590550</xdr:colOff>
      <xdr:row>93</xdr:row>
      <xdr:rowOff>133350</xdr:rowOff>
    </xdr:from>
    <xdr:to>
      <xdr:col>2</xdr:col>
      <xdr:colOff>590550</xdr:colOff>
      <xdr:row>96</xdr:row>
      <xdr:rowOff>76200</xdr:rowOff>
    </xdr:to>
    <xdr:sp>
      <xdr:nvSpPr>
        <xdr:cNvPr id="130" name="Line 243"/>
        <xdr:cNvSpPr>
          <a:spLocks/>
        </xdr:cNvSpPr>
      </xdr:nvSpPr>
      <xdr:spPr>
        <a:xfrm>
          <a:off x="2419350" y="167735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628650</xdr:colOff>
      <xdr:row>94</xdr:row>
      <xdr:rowOff>47625</xdr:rowOff>
    </xdr:from>
    <xdr:to>
      <xdr:col>2</xdr:col>
      <xdr:colOff>876300</xdr:colOff>
      <xdr:row>95</xdr:row>
      <xdr:rowOff>114300</xdr:rowOff>
    </xdr:to>
    <xdr:sp>
      <xdr:nvSpPr>
        <xdr:cNvPr id="131" name="Text Box 244"/>
        <xdr:cNvSpPr txBox="1">
          <a:spLocks noChangeArrowheads="1"/>
        </xdr:cNvSpPr>
      </xdr:nvSpPr>
      <xdr:spPr>
        <a:xfrm>
          <a:off x="2457450" y="16849725"/>
          <a:ext cx="247650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</a:t>
          </a:r>
        </a:p>
      </xdr:txBody>
    </xdr:sp>
    <xdr:clientData/>
  </xdr:twoCellAnchor>
  <xdr:twoCellAnchor>
    <xdr:from>
      <xdr:col>1</xdr:col>
      <xdr:colOff>323850</xdr:colOff>
      <xdr:row>70</xdr:row>
      <xdr:rowOff>28575</xdr:rowOff>
    </xdr:from>
    <xdr:to>
      <xdr:col>1</xdr:col>
      <xdr:colOff>1047750</xdr:colOff>
      <xdr:row>70</xdr:row>
      <xdr:rowOff>28575</xdr:rowOff>
    </xdr:to>
    <xdr:sp>
      <xdr:nvSpPr>
        <xdr:cNvPr id="132" name="Line 245"/>
        <xdr:cNvSpPr>
          <a:spLocks/>
        </xdr:cNvSpPr>
      </xdr:nvSpPr>
      <xdr:spPr>
        <a:xfrm>
          <a:off x="1057275" y="125063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561975</xdr:colOff>
      <xdr:row>68</xdr:row>
      <xdr:rowOff>152400</xdr:rowOff>
    </xdr:from>
    <xdr:to>
      <xdr:col>2</xdr:col>
      <xdr:colOff>9525</xdr:colOff>
      <xdr:row>70</xdr:row>
      <xdr:rowOff>76200</xdr:rowOff>
    </xdr:to>
    <xdr:sp>
      <xdr:nvSpPr>
        <xdr:cNvPr id="133" name="Text Box 246"/>
        <xdr:cNvSpPr txBox="1">
          <a:spLocks noChangeArrowheads="1"/>
        </xdr:cNvSpPr>
      </xdr:nvSpPr>
      <xdr:spPr>
        <a:xfrm>
          <a:off x="1295400" y="12258675"/>
          <a:ext cx="542925" cy="2952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</a:t>
          </a:r>
        </a:p>
      </xdr:txBody>
    </xdr:sp>
    <xdr:clientData/>
  </xdr:twoCellAnchor>
  <xdr:twoCellAnchor>
    <xdr:from>
      <xdr:col>1</xdr:col>
      <xdr:colOff>266700</xdr:colOff>
      <xdr:row>80</xdr:row>
      <xdr:rowOff>85725</xdr:rowOff>
    </xdr:from>
    <xdr:to>
      <xdr:col>1</xdr:col>
      <xdr:colOff>942975</xdr:colOff>
      <xdr:row>80</xdr:row>
      <xdr:rowOff>85725</xdr:rowOff>
    </xdr:to>
    <xdr:sp>
      <xdr:nvSpPr>
        <xdr:cNvPr id="134" name="Line 247"/>
        <xdr:cNvSpPr>
          <a:spLocks/>
        </xdr:cNvSpPr>
      </xdr:nvSpPr>
      <xdr:spPr>
        <a:xfrm>
          <a:off x="1000125" y="143160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409575</xdr:colOff>
      <xdr:row>78</xdr:row>
      <xdr:rowOff>171450</xdr:rowOff>
    </xdr:from>
    <xdr:to>
      <xdr:col>1</xdr:col>
      <xdr:colOff>714375</xdr:colOff>
      <xdr:row>80</xdr:row>
      <xdr:rowOff>142875</xdr:rowOff>
    </xdr:to>
    <xdr:sp>
      <xdr:nvSpPr>
        <xdr:cNvPr id="135" name="Text Box 248"/>
        <xdr:cNvSpPr txBox="1">
          <a:spLocks noChangeArrowheads="1"/>
        </xdr:cNvSpPr>
      </xdr:nvSpPr>
      <xdr:spPr>
        <a:xfrm>
          <a:off x="1143000" y="14001750"/>
          <a:ext cx="304800" cy="3714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</a:t>
          </a:r>
        </a:p>
      </xdr:txBody>
    </xdr:sp>
    <xdr:clientData/>
  </xdr:twoCellAnchor>
  <xdr:twoCellAnchor>
    <xdr:from>
      <xdr:col>1</xdr:col>
      <xdr:colOff>285750</xdr:colOff>
      <xdr:row>83</xdr:row>
      <xdr:rowOff>133350</xdr:rowOff>
    </xdr:from>
    <xdr:to>
      <xdr:col>1</xdr:col>
      <xdr:colOff>876300</xdr:colOff>
      <xdr:row>83</xdr:row>
      <xdr:rowOff>133350</xdr:rowOff>
    </xdr:to>
    <xdr:sp>
      <xdr:nvSpPr>
        <xdr:cNvPr id="136" name="Line 249"/>
        <xdr:cNvSpPr>
          <a:spLocks/>
        </xdr:cNvSpPr>
      </xdr:nvSpPr>
      <xdr:spPr>
        <a:xfrm>
          <a:off x="1019175" y="149733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466725</xdr:colOff>
      <xdr:row>82</xdr:row>
      <xdr:rowOff>66675</xdr:rowOff>
    </xdr:from>
    <xdr:to>
      <xdr:col>1</xdr:col>
      <xdr:colOff>1076325</xdr:colOff>
      <xdr:row>83</xdr:row>
      <xdr:rowOff>190500</xdr:rowOff>
    </xdr:to>
    <xdr:sp>
      <xdr:nvSpPr>
        <xdr:cNvPr id="137" name="Text Box 250"/>
        <xdr:cNvSpPr txBox="1">
          <a:spLocks noChangeArrowheads="1"/>
        </xdr:cNvSpPr>
      </xdr:nvSpPr>
      <xdr:spPr>
        <a:xfrm>
          <a:off x="1200150" y="14706600"/>
          <a:ext cx="609600" cy="3238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</a:t>
          </a:r>
        </a:p>
      </xdr:txBody>
    </xdr:sp>
    <xdr:clientData/>
  </xdr:twoCellAnchor>
  <xdr:twoCellAnchor>
    <xdr:from>
      <xdr:col>1</xdr:col>
      <xdr:colOff>285750</xdr:colOff>
      <xdr:row>86</xdr:row>
      <xdr:rowOff>142875</xdr:rowOff>
    </xdr:from>
    <xdr:to>
      <xdr:col>1</xdr:col>
      <xdr:colOff>914400</xdr:colOff>
      <xdr:row>86</xdr:row>
      <xdr:rowOff>142875</xdr:rowOff>
    </xdr:to>
    <xdr:sp>
      <xdr:nvSpPr>
        <xdr:cNvPr id="138" name="Line 251"/>
        <xdr:cNvSpPr>
          <a:spLocks/>
        </xdr:cNvSpPr>
      </xdr:nvSpPr>
      <xdr:spPr>
        <a:xfrm>
          <a:off x="1019175" y="155543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428625</xdr:colOff>
      <xdr:row>85</xdr:row>
      <xdr:rowOff>57150</xdr:rowOff>
    </xdr:from>
    <xdr:to>
      <xdr:col>1</xdr:col>
      <xdr:colOff>942975</xdr:colOff>
      <xdr:row>86</xdr:row>
      <xdr:rowOff>114300</xdr:rowOff>
    </xdr:to>
    <xdr:sp>
      <xdr:nvSpPr>
        <xdr:cNvPr id="139" name="Text Box 252"/>
        <xdr:cNvSpPr txBox="1">
          <a:spLocks noChangeArrowheads="1"/>
        </xdr:cNvSpPr>
      </xdr:nvSpPr>
      <xdr:spPr>
        <a:xfrm>
          <a:off x="1162050" y="15306675"/>
          <a:ext cx="514350" cy="2190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</a:t>
          </a:r>
        </a:p>
      </xdr:txBody>
    </xdr:sp>
    <xdr:clientData/>
  </xdr:twoCellAnchor>
  <xdr:twoCellAnchor>
    <xdr:from>
      <xdr:col>1</xdr:col>
      <xdr:colOff>285750</xdr:colOff>
      <xdr:row>90</xdr:row>
      <xdr:rowOff>47625</xdr:rowOff>
    </xdr:from>
    <xdr:to>
      <xdr:col>1</xdr:col>
      <xdr:colOff>771525</xdr:colOff>
      <xdr:row>90</xdr:row>
      <xdr:rowOff>47625</xdr:rowOff>
    </xdr:to>
    <xdr:sp>
      <xdr:nvSpPr>
        <xdr:cNvPr id="140" name="Line 253"/>
        <xdr:cNvSpPr>
          <a:spLocks/>
        </xdr:cNvSpPr>
      </xdr:nvSpPr>
      <xdr:spPr>
        <a:xfrm>
          <a:off x="1019175" y="161925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89</xdr:row>
      <xdr:rowOff>0</xdr:rowOff>
    </xdr:from>
    <xdr:to>
      <xdr:col>1</xdr:col>
      <xdr:colOff>609600</xdr:colOff>
      <xdr:row>90</xdr:row>
      <xdr:rowOff>95250</xdr:rowOff>
    </xdr:to>
    <xdr:sp>
      <xdr:nvSpPr>
        <xdr:cNvPr id="141" name="Text Box 254"/>
        <xdr:cNvSpPr txBox="1">
          <a:spLocks noChangeArrowheads="1"/>
        </xdr:cNvSpPr>
      </xdr:nvSpPr>
      <xdr:spPr>
        <a:xfrm>
          <a:off x="1104900" y="15982950"/>
          <a:ext cx="2381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</a:t>
          </a:r>
        </a:p>
      </xdr:txBody>
    </xdr:sp>
    <xdr:clientData/>
  </xdr:twoCellAnchor>
  <xdr:twoCellAnchor>
    <xdr:from>
      <xdr:col>2</xdr:col>
      <xdr:colOff>581025</xdr:colOff>
      <xdr:row>74</xdr:row>
      <xdr:rowOff>57150</xdr:rowOff>
    </xdr:from>
    <xdr:to>
      <xdr:col>2</xdr:col>
      <xdr:colOff>581025</xdr:colOff>
      <xdr:row>76</xdr:row>
      <xdr:rowOff>114300</xdr:rowOff>
    </xdr:to>
    <xdr:sp>
      <xdr:nvSpPr>
        <xdr:cNvPr id="142" name="Line 256"/>
        <xdr:cNvSpPr>
          <a:spLocks/>
        </xdr:cNvSpPr>
      </xdr:nvSpPr>
      <xdr:spPr>
        <a:xfrm>
          <a:off x="2409825" y="131921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447675</xdr:colOff>
      <xdr:row>72</xdr:row>
      <xdr:rowOff>152400</xdr:rowOff>
    </xdr:from>
    <xdr:to>
      <xdr:col>2</xdr:col>
      <xdr:colOff>161925</xdr:colOff>
      <xdr:row>74</xdr:row>
      <xdr:rowOff>28575</xdr:rowOff>
    </xdr:to>
    <xdr:sp>
      <xdr:nvSpPr>
        <xdr:cNvPr id="143" name="Text Box 257"/>
        <xdr:cNvSpPr txBox="1">
          <a:spLocks noChangeArrowheads="1"/>
        </xdr:cNvSpPr>
      </xdr:nvSpPr>
      <xdr:spPr>
        <a:xfrm>
          <a:off x="1181100" y="12954000"/>
          <a:ext cx="809625" cy="2095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</a:t>
          </a:r>
        </a:p>
      </xdr:txBody>
    </xdr:sp>
    <xdr:clientData/>
  </xdr:twoCellAnchor>
  <xdr:twoCellAnchor>
    <xdr:from>
      <xdr:col>1</xdr:col>
      <xdr:colOff>304800</xdr:colOff>
      <xdr:row>93</xdr:row>
      <xdr:rowOff>104775</xdr:rowOff>
    </xdr:from>
    <xdr:to>
      <xdr:col>1</xdr:col>
      <xdr:colOff>790575</xdr:colOff>
      <xdr:row>96</xdr:row>
      <xdr:rowOff>28575</xdr:rowOff>
    </xdr:to>
    <xdr:sp>
      <xdr:nvSpPr>
        <xdr:cNvPr id="144" name="Oval 258"/>
        <xdr:cNvSpPr>
          <a:spLocks/>
        </xdr:cNvSpPr>
      </xdr:nvSpPr>
      <xdr:spPr>
        <a:xfrm>
          <a:off x="1038225" y="16744950"/>
          <a:ext cx="485775" cy="409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457200</xdr:colOff>
      <xdr:row>89</xdr:row>
      <xdr:rowOff>95250</xdr:rowOff>
    </xdr:from>
    <xdr:to>
      <xdr:col>2</xdr:col>
      <xdr:colOff>847725</xdr:colOff>
      <xdr:row>89</xdr:row>
      <xdr:rowOff>95250</xdr:rowOff>
    </xdr:to>
    <xdr:sp>
      <xdr:nvSpPr>
        <xdr:cNvPr id="145" name="Line 260"/>
        <xdr:cNvSpPr>
          <a:spLocks/>
        </xdr:cNvSpPr>
      </xdr:nvSpPr>
      <xdr:spPr>
        <a:xfrm>
          <a:off x="2286000" y="160782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428625</xdr:colOff>
      <xdr:row>92</xdr:row>
      <xdr:rowOff>38100</xdr:rowOff>
    </xdr:from>
    <xdr:to>
      <xdr:col>2</xdr:col>
      <xdr:colOff>819150</xdr:colOff>
      <xdr:row>92</xdr:row>
      <xdr:rowOff>38100</xdr:rowOff>
    </xdr:to>
    <xdr:sp>
      <xdr:nvSpPr>
        <xdr:cNvPr id="146" name="Line 261"/>
        <xdr:cNvSpPr>
          <a:spLocks/>
        </xdr:cNvSpPr>
      </xdr:nvSpPr>
      <xdr:spPr>
        <a:xfrm>
          <a:off x="2257425" y="165068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466725</xdr:colOff>
      <xdr:row>77</xdr:row>
      <xdr:rowOff>161925</xdr:rowOff>
    </xdr:from>
    <xdr:to>
      <xdr:col>2</xdr:col>
      <xdr:colOff>962025</xdr:colOff>
      <xdr:row>80</xdr:row>
      <xdr:rowOff>9525</xdr:rowOff>
    </xdr:to>
    <xdr:grpSp>
      <xdr:nvGrpSpPr>
        <xdr:cNvPr id="147" name="Group 263"/>
        <xdr:cNvGrpSpPr>
          <a:grpSpLocks/>
        </xdr:cNvGrpSpPr>
      </xdr:nvGrpSpPr>
      <xdr:grpSpPr>
        <a:xfrm>
          <a:off x="2295525" y="13792200"/>
          <a:ext cx="495300" cy="447675"/>
          <a:chOff x="240" y="1414"/>
          <a:chExt cx="52" cy="46"/>
        </a:xfrm>
        <a:solidFill>
          <a:srgbClr val="FFFFFF"/>
        </a:solidFill>
      </xdr:grpSpPr>
      <xdr:sp>
        <xdr:nvSpPr>
          <xdr:cNvPr id="148" name="Line 264"/>
          <xdr:cNvSpPr>
            <a:spLocks/>
          </xdr:cNvSpPr>
        </xdr:nvSpPr>
        <xdr:spPr>
          <a:xfrm>
            <a:off x="240" y="1414"/>
            <a:ext cx="5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9" name="Line 265"/>
          <xdr:cNvSpPr>
            <a:spLocks/>
          </xdr:cNvSpPr>
        </xdr:nvSpPr>
        <xdr:spPr>
          <a:xfrm>
            <a:off x="240" y="1459"/>
            <a:ext cx="5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0" name="Line 266"/>
          <xdr:cNvSpPr>
            <a:spLocks/>
          </xdr:cNvSpPr>
        </xdr:nvSpPr>
        <xdr:spPr>
          <a:xfrm>
            <a:off x="252" y="1415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2</xdr:col>
      <xdr:colOff>609600</xdr:colOff>
      <xdr:row>78</xdr:row>
      <xdr:rowOff>57150</xdr:rowOff>
    </xdr:from>
    <xdr:to>
      <xdr:col>2</xdr:col>
      <xdr:colOff>857250</xdr:colOff>
      <xdr:row>79</xdr:row>
      <xdr:rowOff>85725</xdr:rowOff>
    </xdr:to>
    <xdr:sp>
      <xdr:nvSpPr>
        <xdr:cNvPr id="151" name="Text Box 267"/>
        <xdr:cNvSpPr txBox="1">
          <a:spLocks noChangeArrowheads="1"/>
        </xdr:cNvSpPr>
      </xdr:nvSpPr>
      <xdr:spPr>
        <a:xfrm>
          <a:off x="2438400" y="13887450"/>
          <a:ext cx="247650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</a:t>
          </a:r>
        </a:p>
      </xdr:txBody>
    </xdr:sp>
    <xdr:clientData/>
  </xdr:twoCellAnchor>
  <xdr:twoCellAnchor>
    <xdr:from>
      <xdr:col>1</xdr:col>
      <xdr:colOff>180975</xdr:colOff>
      <xdr:row>95</xdr:row>
      <xdr:rowOff>28575</xdr:rowOff>
    </xdr:from>
    <xdr:to>
      <xdr:col>2</xdr:col>
      <xdr:colOff>361950</xdr:colOff>
      <xdr:row>95</xdr:row>
      <xdr:rowOff>28575</xdr:rowOff>
    </xdr:to>
    <xdr:sp>
      <xdr:nvSpPr>
        <xdr:cNvPr id="152" name="Line 199"/>
        <xdr:cNvSpPr>
          <a:spLocks/>
        </xdr:cNvSpPr>
      </xdr:nvSpPr>
      <xdr:spPr>
        <a:xfrm>
          <a:off x="914400" y="1699260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133350</xdr:colOff>
      <xdr:row>24</xdr:row>
      <xdr:rowOff>28575</xdr:rowOff>
    </xdr:from>
    <xdr:to>
      <xdr:col>8</xdr:col>
      <xdr:colOff>190500</xdr:colOff>
      <xdr:row>25</xdr:row>
      <xdr:rowOff>85725</xdr:rowOff>
    </xdr:to>
    <xdr:sp>
      <xdr:nvSpPr>
        <xdr:cNvPr id="153" name="WordArt 272"/>
        <xdr:cNvSpPr>
          <a:spLocks/>
        </xdr:cNvSpPr>
      </xdr:nvSpPr>
      <xdr:spPr>
        <a:xfrm>
          <a:off x="4724400" y="4419600"/>
          <a:ext cx="170497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kern="10" spc="0">
              <a:ln w="3175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21001">
                    <a:srgbClr val="0819FB"/>
                  </a:gs>
                  <a:gs pos="35001">
                    <a:srgbClr val="1A8D48"/>
                  </a:gs>
                  <a:gs pos="52000">
                    <a:srgbClr val="FFFF00"/>
                  </a:gs>
                  <a:gs pos="73000">
                    <a:srgbClr val="EE3F17"/>
                  </a:gs>
                  <a:gs pos="88000">
                    <a:srgbClr val="E81766"/>
                  </a:gs>
                  <a:gs pos="100000">
                    <a:srgbClr val="A603AB"/>
                  </a:gs>
                </a:gsLst>
                <a:lin ang="5400000" scaled="1"/>
              </a:gra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BENDING MODEL</a:t>
          </a:r>
        </a:p>
      </xdr:txBody>
    </xdr:sp>
    <xdr:clientData/>
  </xdr:twoCellAnchor>
  <xdr:twoCellAnchor>
    <xdr:from>
      <xdr:col>2</xdr:col>
      <xdr:colOff>714375</xdr:colOff>
      <xdr:row>29</xdr:row>
      <xdr:rowOff>152400</xdr:rowOff>
    </xdr:from>
    <xdr:to>
      <xdr:col>3</xdr:col>
      <xdr:colOff>19050</xdr:colOff>
      <xdr:row>38</xdr:row>
      <xdr:rowOff>9525</xdr:rowOff>
    </xdr:to>
    <xdr:sp>
      <xdr:nvSpPr>
        <xdr:cNvPr id="154" name="Rectangle 274"/>
        <xdr:cNvSpPr>
          <a:spLocks/>
        </xdr:cNvSpPr>
      </xdr:nvSpPr>
      <xdr:spPr>
        <a:xfrm>
          <a:off x="2543175" y="5391150"/>
          <a:ext cx="352425" cy="1390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876300</xdr:colOff>
      <xdr:row>29</xdr:row>
      <xdr:rowOff>142875</xdr:rowOff>
    </xdr:from>
    <xdr:to>
      <xdr:col>2</xdr:col>
      <xdr:colOff>914400</xdr:colOff>
      <xdr:row>38</xdr:row>
      <xdr:rowOff>0</xdr:rowOff>
    </xdr:to>
    <xdr:sp>
      <xdr:nvSpPr>
        <xdr:cNvPr id="155" name="Rectangle 275"/>
        <xdr:cNvSpPr>
          <a:spLocks/>
        </xdr:cNvSpPr>
      </xdr:nvSpPr>
      <xdr:spPr>
        <a:xfrm>
          <a:off x="2705100" y="5381625"/>
          <a:ext cx="38100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895350</xdr:colOff>
      <xdr:row>15</xdr:row>
      <xdr:rowOff>47625</xdr:rowOff>
    </xdr:from>
    <xdr:to>
      <xdr:col>2</xdr:col>
      <xdr:colOff>895350</xdr:colOff>
      <xdr:row>40</xdr:row>
      <xdr:rowOff>38100</xdr:rowOff>
    </xdr:to>
    <xdr:sp>
      <xdr:nvSpPr>
        <xdr:cNvPr id="156" name="Line 273"/>
        <xdr:cNvSpPr>
          <a:spLocks/>
        </xdr:cNvSpPr>
      </xdr:nvSpPr>
      <xdr:spPr>
        <a:xfrm>
          <a:off x="2724150" y="2905125"/>
          <a:ext cx="0" cy="430530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762000</xdr:colOff>
      <xdr:row>30</xdr:row>
      <xdr:rowOff>114300</xdr:rowOff>
    </xdr:from>
    <xdr:to>
      <xdr:col>6</xdr:col>
      <xdr:colOff>66675</xdr:colOff>
      <xdr:row>33</xdr:row>
      <xdr:rowOff>114300</xdr:rowOff>
    </xdr:to>
    <xdr:sp>
      <xdr:nvSpPr>
        <xdr:cNvPr id="157" name="Rectangle 276"/>
        <xdr:cNvSpPr>
          <a:spLocks/>
        </xdr:cNvSpPr>
      </xdr:nvSpPr>
      <xdr:spPr>
        <a:xfrm>
          <a:off x="2590800" y="5514975"/>
          <a:ext cx="2314575" cy="5619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990600</xdr:colOff>
      <xdr:row>33</xdr:row>
      <xdr:rowOff>95250</xdr:rowOff>
    </xdr:from>
    <xdr:to>
      <xdr:col>4</xdr:col>
      <xdr:colOff>990600</xdr:colOff>
      <xdr:row>36</xdr:row>
      <xdr:rowOff>85725</xdr:rowOff>
    </xdr:to>
    <xdr:sp>
      <xdr:nvSpPr>
        <xdr:cNvPr id="158" name="Line 277"/>
        <xdr:cNvSpPr>
          <a:spLocks/>
        </xdr:cNvSpPr>
      </xdr:nvSpPr>
      <xdr:spPr>
        <a:xfrm>
          <a:off x="4400550" y="6057900"/>
          <a:ext cx="0" cy="476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762000</xdr:colOff>
      <xdr:row>33</xdr:row>
      <xdr:rowOff>114300</xdr:rowOff>
    </xdr:from>
    <xdr:to>
      <xdr:col>3</xdr:col>
      <xdr:colOff>9525</xdr:colOff>
      <xdr:row>33</xdr:row>
      <xdr:rowOff>114300</xdr:rowOff>
    </xdr:to>
    <xdr:sp>
      <xdr:nvSpPr>
        <xdr:cNvPr id="159" name="Line 280"/>
        <xdr:cNvSpPr>
          <a:spLocks/>
        </xdr:cNvSpPr>
      </xdr:nvSpPr>
      <xdr:spPr>
        <a:xfrm flipH="1">
          <a:off x="2590800" y="60769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752475</xdr:colOff>
      <xdr:row>30</xdr:row>
      <xdr:rowOff>95250</xdr:rowOff>
    </xdr:from>
    <xdr:to>
      <xdr:col>3</xdr:col>
      <xdr:colOff>0</xdr:colOff>
      <xdr:row>33</xdr:row>
      <xdr:rowOff>123825</xdr:rowOff>
    </xdr:to>
    <xdr:grpSp>
      <xdr:nvGrpSpPr>
        <xdr:cNvPr id="160" name="Group 286"/>
        <xdr:cNvGrpSpPr>
          <a:grpSpLocks/>
        </xdr:cNvGrpSpPr>
      </xdr:nvGrpSpPr>
      <xdr:grpSpPr>
        <a:xfrm>
          <a:off x="2581275" y="5495925"/>
          <a:ext cx="295275" cy="590550"/>
          <a:chOff x="271" y="552"/>
          <a:chExt cx="31" cy="60"/>
        </a:xfrm>
        <a:solidFill>
          <a:srgbClr val="FFFFFF"/>
        </a:solidFill>
      </xdr:grpSpPr>
      <xdr:sp>
        <xdr:nvSpPr>
          <xdr:cNvPr id="161" name="Line 278"/>
          <xdr:cNvSpPr>
            <a:spLocks/>
          </xdr:cNvSpPr>
        </xdr:nvSpPr>
        <xdr:spPr>
          <a:xfrm flipH="1">
            <a:off x="271" y="553"/>
            <a:ext cx="31" cy="0"/>
          </a:xfrm>
          <a:prstGeom prst="line">
            <a:avLst/>
          </a:prstGeom>
          <a:noFill/>
          <a:ln w="3810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2" name="Line 279"/>
          <xdr:cNvSpPr>
            <a:spLocks/>
          </xdr:cNvSpPr>
        </xdr:nvSpPr>
        <xdr:spPr>
          <a:xfrm>
            <a:off x="271" y="552"/>
            <a:ext cx="0" cy="60"/>
          </a:xfrm>
          <a:prstGeom prst="line">
            <a:avLst/>
          </a:prstGeom>
          <a:noFill/>
          <a:ln w="3810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3" name="Line 281"/>
          <xdr:cNvSpPr>
            <a:spLocks/>
          </xdr:cNvSpPr>
        </xdr:nvSpPr>
        <xdr:spPr>
          <a:xfrm>
            <a:off x="272" y="611"/>
            <a:ext cx="29" cy="0"/>
          </a:xfrm>
          <a:prstGeom prst="line">
            <a:avLst/>
          </a:prstGeom>
          <a:noFill/>
          <a:ln w="3810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2</xdr:col>
      <xdr:colOff>819150</xdr:colOff>
      <xdr:row>28</xdr:row>
      <xdr:rowOff>142875</xdr:rowOff>
    </xdr:from>
    <xdr:to>
      <xdr:col>2</xdr:col>
      <xdr:colOff>819150</xdr:colOff>
      <xdr:row>40</xdr:row>
      <xdr:rowOff>28575</xdr:rowOff>
    </xdr:to>
    <xdr:sp>
      <xdr:nvSpPr>
        <xdr:cNvPr id="164" name="Line 282"/>
        <xdr:cNvSpPr>
          <a:spLocks/>
        </xdr:cNvSpPr>
      </xdr:nvSpPr>
      <xdr:spPr>
        <a:xfrm>
          <a:off x="2647950" y="5219700"/>
          <a:ext cx="0" cy="198120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361950</xdr:colOff>
      <xdr:row>32</xdr:row>
      <xdr:rowOff>47625</xdr:rowOff>
    </xdr:from>
    <xdr:to>
      <xdr:col>9</xdr:col>
      <xdr:colOff>504825</xdr:colOff>
      <xdr:row>32</xdr:row>
      <xdr:rowOff>47625</xdr:rowOff>
    </xdr:to>
    <xdr:sp>
      <xdr:nvSpPr>
        <xdr:cNvPr id="165" name="Line 283"/>
        <xdr:cNvSpPr>
          <a:spLocks/>
        </xdr:cNvSpPr>
      </xdr:nvSpPr>
      <xdr:spPr>
        <a:xfrm>
          <a:off x="2190750" y="5772150"/>
          <a:ext cx="5276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28575</xdr:rowOff>
    </xdr:from>
    <xdr:to>
      <xdr:col>4</xdr:col>
      <xdr:colOff>581025</xdr:colOff>
      <xdr:row>35</xdr:row>
      <xdr:rowOff>104775</xdr:rowOff>
    </xdr:to>
    <xdr:sp>
      <xdr:nvSpPr>
        <xdr:cNvPr id="166" name="Text Box 285"/>
        <xdr:cNvSpPr txBox="1">
          <a:spLocks noChangeArrowheads="1"/>
        </xdr:cNvSpPr>
      </xdr:nvSpPr>
      <xdr:spPr>
        <a:xfrm>
          <a:off x="3171825" y="6153150"/>
          <a:ext cx="819150" cy="2381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ecc_v</a:t>
          </a:r>
        </a:p>
      </xdr:txBody>
    </xdr:sp>
    <xdr:clientData/>
  </xdr:twoCellAnchor>
  <xdr:twoCellAnchor>
    <xdr:from>
      <xdr:col>7</xdr:col>
      <xdr:colOff>295275</xdr:colOff>
      <xdr:row>30</xdr:row>
      <xdr:rowOff>104775</xdr:rowOff>
    </xdr:from>
    <xdr:to>
      <xdr:col>8</xdr:col>
      <xdr:colOff>266700</xdr:colOff>
      <xdr:row>33</xdr:row>
      <xdr:rowOff>133350</xdr:rowOff>
    </xdr:to>
    <xdr:grpSp>
      <xdr:nvGrpSpPr>
        <xdr:cNvPr id="167" name="Group 287"/>
        <xdr:cNvGrpSpPr>
          <a:grpSpLocks/>
        </xdr:cNvGrpSpPr>
      </xdr:nvGrpSpPr>
      <xdr:grpSpPr>
        <a:xfrm>
          <a:off x="6134100" y="5505450"/>
          <a:ext cx="371475" cy="590550"/>
          <a:chOff x="271" y="552"/>
          <a:chExt cx="31" cy="60"/>
        </a:xfrm>
        <a:solidFill>
          <a:srgbClr val="FFFFFF"/>
        </a:solidFill>
      </xdr:grpSpPr>
      <xdr:sp>
        <xdr:nvSpPr>
          <xdr:cNvPr id="168" name="Line 288"/>
          <xdr:cNvSpPr>
            <a:spLocks/>
          </xdr:cNvSpPr>
        </xdr:nvSpPr>
        <xdr:spPr>
          <a:xfrm flipH="1">
            <a:off x="271" y="553"/>
            <a:ext cx="31" cy="0"/>
          </a:xfrm>
          <a:prstGeom prst="line">
            <a:avLst/>
          </a:prstGeom>
          <a:noFill/>
          <a:ln w="25400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9" name="Line 289"/>
          <xdr:cNvSpPr>
            <a:spLocks/>
          </xdr:cNvSpPr>
        </xdr:nvSpPr>
        <xdr:spPr>
          <a:xfrm>
            <a:off x="271" y="552"/>
            <a:ext cx="0" cy="60"/>
          </a:xfrm>
          <a:prstGeom prst="line">
            <a:avLst/>
          </a:prstGeom>
          <a:noFill/>
          <a:ln w="25400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70" name="Line 290"/>
          <xdr:cNvSpPr>
            <a:spLocks/>
          </xdr:cNvSpPr>
        </xdr:nvSpPr>
        <xdr:spPr>
          <a:xfrm>
            <a:off x="272" y="611"/>
            <a:ext cx="29" cy="0"/>
          </a:xfrm>
          <a:prstGeom prst="line">
            <a:avLst/>
          </a:prstGeom>
          <a:noFill/>
          <a:ln w="25400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6</xdr:col>
      <xdr:colOff>838200</xdr:colOff>
      <xdr:row>31</xdr:row>
      <xdr:rowOff>0</xdr:rowOff>
    </xdr:from>
    <xdr:to>
      <xdr:col>7</xdr:col>
      <xdr:colOff>66675</xdr:colOff>
      <xdr:row>32</xdr:row>
      <xdr:rowOff>76200</xdr:rowOff>
    </xdr:to>
    <xdr:sp>
      <xdr:nvSpPr>
        <xdr:cNvPr id="171" name="Text Box 291"/>
        <xdr:cNvSpPr txBox="1">
          <a:spLocks noChangeArrowheads="1"/>
        </xdr:cNvSpPr>
      </xdr:nvSpPr>
      <xdr:spPr>
        <a:xfrm>
          <a:off x="5676900" y="5562600"/>
          <a:ext cx="228600" cy="2381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x</a:t>
          </a:r>
        </a:p>
      </xdr:txBody>
    </xdr:sp>
    <xdr:clientData/>
  </xdr:twoCellAnchor>
  <xdr:twoCellAnchor>
    <xdr:from>
      <xdr:col>5</xdr:col>
      <xdr:colOff>47625</xdr:colOff>
      <xdr:row>36</xdr:row>
      <xdr:rowOff>9525</xdr:rowOff>
    </xdr:from>
    <xdr:to>
      <xdr:col>8</xdr:col>
      <xdr:colOff>133350</xdr:colOff>
      <xdr:row>37</xdr:row>
      <xdr:rowOff>66675</xdr:rowOff>
    </xdr:to>
    <xdr:sp>
      <xdr:nvSpPr>
        <xdr:cNvPr id="172" name="WordArt 292"/>
        <xdr:cNvSpPr>
          <a:spLocks/>
        </xdr:cNvSpPr>
      </xdr:nvSpPr>
      <xdr:spPr>
        <a:xfrm>
          <a:off x="4638675" y="6457950"/>
          <a:ext cx="1733550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kern="10" spc="0">
              <a:ln w="3175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TWISTING MODEL</a:t>
          </a:r>
        </a:p>
      </xdr:txBody>
    </xdr:sp>
    <xdr:clientData/>
  </xdr:twoCellAnchor>
  <xdr:twoCellAnchor>
    <xdr:from>
      <xdr:col>4</xdr:col>
      <xdr:colOff>1019175</xdr:colOff>
      <xdr:row>34</xdr:row>
      <xdr:rowOff>38100</xdr:rowOff>
    </xdr:from>
    <xdr:to>
      <xdr:col>6</xdr:col>
      <xdr:colOff>114300</xdr:colOff>
      <xdr:row>35</xdr:row>
      <xdr:rowOff>114300</xdr:rowOff>
    </xdr:to>
    <xdr:sp>
      <xdr:nvSpPr>
        <xdr:cNvPr id="173" name="Text Box 293"/>
        <xdr:cNvSpPr txBox="1">
          <a:spLocks noChangeArrowheads="1"/>
        </xdr:cNvSpPr>
      </xdr:nvSpPr>
      <xdr:spPr>
        <a:xfrm>
          <a:off x="4429125" y="6162675"/>
          <a:ext cx="523875" cy="2381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</a:t>
          </a:r>
        </a:p>
      </xdr:txBody>
    </xdr:sp>
    <xdr:clientData/>
  </xdr:twoCellAnchor>
  <xdr:twoCellAnchor>
    <xdr:from>
      <xdr:col>8</xdr:col>
      <xdr:colOff>371475</xdr:colOff>
      <xdr:row>30</xdr:row>
      <xdr:rowOff>104775</xdr:rowOff>
    </xdr:from>
    <xdr:to>
      <xdr:col>9</xdr:col>
      <xdr:colOff>381000</xdr:colOff>
      <xdr:row>30</xdr:row>
      <xdr:rowOff>104775</xdr:rowOff>
    </xdr:to>
    <xdr:sp>
      <xdr:nvSpPr>
        <xdr:cNvPr id="174" name="Line 295"/>
        <xdr:cNvSpPr>
          <a:spLocks/>
        </xdr:cNvSpPr>
      </xdr:nvSpPr>
      <xdr:spPr>
        <a:xfrm>
          <a:off x="6610350" y="55054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381000</xdr:colOff>
      <xdr:row>33</xdr:row>
      <xdr:rowOff>133350</xdr:rowOff>
    </xdr:from>
    <xdr:to>
      <xdr:col>9</xdr:col>
      <xdr:colOff>390525</xdr:colOff>
      <xdr:row>33</xdr:row>
      <xdr:rowOff>133350</xdr:rowOff>
    </xdr:to>
    <xdr:sp>
      <xdr:nvSpPr>
        <xdr:cNvPr id="175" name="Line 296"/>
        <xdr:cNvSpPr>
          <a:spLocks/>
        </xdr:cNvSpPr>
      </xdr:nvSpPr>
      <xdr:spPr>
        <a:xfrm>
          <a:off x="6619875" y="6096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495300</xdr:colOff>
      <xdr:row>30</xdr:row>
      <xdr:rowOff>114300</xdr:rowOff>
    </xdr:from>
    <xdr:to>
      <xdr:col>8</xdr:col>
      <xdr:colOff>495300</xdr:colOff>
      <xdr:row>33</xdr:row>
      <xdr:rowOff>123825</xdr:rowOff>
    </xdr:to>
    <xdr:sp>
      <xdr:nvSpPr>
        <xdr:cNvPr id="176" name="Line 297"/>
        <xdr:cNvSpPr>
          <a:spLocks/>
        </xdr:cNvSpPr>
      </xdr:nvSpPr>
      <xdr:spPr>
        <a:xfrm>
          <a:off x="6734175" y="55149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514350</xdr:colOff>
      <xdr:row>32</xdr:row>
      <xdr:rowOff>38100</xdr:rowOff>
    </xdr:from>
    <xdr:to>
      <xdr:col>9</xdr:col>
      <xdr:colOff>238125</xdr:colOff>
      <xdr:row>33</xdr:row>
      <xdr:rowOff>76200</xdr:rowOff>
    </xdr:to>
    <xdr:sp>
      <xdr:nvSpPr>
        <xdr:cNvPr id="177" name="Text Box 298"/>
        <xdr:cNvSpPr txBox="1">
          <a:spLocks noChangeArrowheads="1"/>
        </xdr:cNvSpPr>
      </xdr:nvSpPr>
      <xdr:spPr>
        <a:xfrm>
          <a:off x="6753225" y="5762625"/>
          <a:ext cx="44767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</a:t>
          </a:r>
        </a:p>
      </xdr:txBody>
    </xdr:sp>
    <xdr:clientData/>
  </xdr:twoCellAnchor>
  <xdr:twoCellAnchor>
    <xdr:from>
      <xdr:col>7</xdr:col>
      <xdr:colOff>238125</xdr:colOff>
      <xdr:row>22</xdr:row>
      <xdr:rowOff>95250</xdr:rowOff>
    </xdr:from>
    <xdr:to>
      <xdr:col>7</xdr:col>
      <xdr:colOff>238125</xdr:colOff>
      <xdr:row>23</xdr:row>
      <xdr:rowOff>123825</xdr:rowOff>
    </xdr:to>
    <xdr:sp>
      <xdr:nvSpPr>
        <xdr:cNvPr id="178" name="Line 299"/>
        <xdr:cNvSpPr>
          <a:spLocks/>
        </xdr:cNvSpPr>
      </xdr:nvSpPr>
      <xdr:spPr>
        <a:xfrm>
          <a:off x="6076950" y="41624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266700</xdr:colOff>
      <xdr:row>22</xdr:row>
      <xdr:rowOff>66675</xdr:rowOff>
    </xdr:from>
    <xdr:to>
      <xdr:col>8</xdr:col>
      <xdr:colOff>266700</xdr:colOff>
      <xdr:row>23</xdr:row>
      <xdr:rowOff>95250</xdr:rowOff>
    </xdr:to>
    <xdr:sp>
      <xdr:nvSpPr>
        <xdr:cNvPr id="179" name="Line 300"/>
        <xdr:cNvSpPr>
          <a:spLocks/>
        </xdr:cNvSpPr>
      </xdr:nvSpPr>
      <xdr:spPr>
        <a:xfrm>
          <a:off x="6505575" y="41338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76200</xdr:rowOff>
    </xdr:from>
    <xdr:to>
      <xdr:col>8</xdr:col>
      <xdr:colOff>276225</xdr:colOff>
      <xdr:row>35</xdr:row>
      <xdr:rowOff>76200</xdr:rowOff>
    </xdr:to>
    <xdr:sp>
      <xdr:nvSpPr>
        <xdr:cNvPr id="180" name="Line 301"/>
        <xdr:cNvSpPr>
          <a:spLocks/>
        </xdr:cNvSpPr>
      </xdr:nvSpPr>
      <xdr:spPr>
        <a:xfrm>
          <a:off x="6238875" y="6362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295275</xdr:colOff>
      <xdr:row>34</xdr:row>
      <xdr:rowOff>9525</xdr:rowOff>
    </xdr:from>
    <xdr:to>
      <xdr:col>7</xdr:col>
      <xdr:colOff>295275</xdr:colOff>
      <xdr:row>35</xdr:row>
      <xdr:rowOff>123825</xdr:rowOff>
    </xdr:to>
    <xdr:sp>
      <xdr:nvSpPr>
        <xdr:cNvPr id="181" name="Line 302"/>
        <xdr:cNvSpPr>
          <a:spLocks/>
        </xdr:cNvSpPr>
      </xdr:nvSpPr>
      <xdr:spPr>
        <a:xfrm>
          <a:off x="6134100" y="61341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266700</xdr:colOff>
      <xdr:row>34</xdr:row>
      <xdr:rowOff>19050</xdr:rowOff>
    </xdr:from>
    <xdr:to>
      <xdr:col>8</xdr:col>
      <xdr:colOff>266700</xdr:colOff>
      <xdr:row>35</xdr:row>
      <xdr:rowOff>95250</xdr:rowOff>
    </xdr:to>
    <xdr:sp>
      <xdr:nvSpPr>
        <xdr:cNvPr id="182" name="Line 303"/>
        <xdr:cNvSpPr>
          <a:spLocks/>
        </xdr:cNvSpPr>
      </xdr:nvSpPr>
      <xdr:spPr>
        <a:xfrm>
          <a:off x="6505575" y="61436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9525</xdr:colOff>
      <xdr:row>33</xdr:row>
      <xdr:rowOff>152400</xdr:rowOff>
    </xdr:from>
    <xdr:to>
      <xdr:col>8</xdr:col>
      <xdr:colOff>276225</xdr:colOff>
      <xdr:row>35</xdr:row>
      <xdr:rowOff>85725</xdr:rowOff>
    </xdr:to>
    <xdr:sp>
      <xdr:nvSpPr>
        <xdr:cNvPr id="183" name="Text Box 304"/>
        <xdr:cNvSpPr txBox="1">
          <a:spLocks noChangeArrowheads="1"/>
        </xdr:cNvSpPr>
      </xdr:nvSpPr>
      <xdr:spPr>
        <a:xfrm>
          <a:off x="6248400" y="6115050"/>
          <a:ext cx="26670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</a:t>
          </a:r>
        </a:p>
      </xdr:txBody>
    </xdr:sp>
    <xdr:clientData/>
  </xdr:twoCellAnchor>
  <xdr:twoCellAnchor>
    <xdr:from>
      <xdr:col>9</xdr:col>
      <xdr:colOff>171450</xdr:colOff>
      <xdr:row>18</xdr:row>
      <xdr:rowOff>104775</xdr:rowOff>
    </xdr:from>
    <xdr:to>
      <xdr:col>9</xdr:col>
      <xdr:colOff>400050</xdr:colOff>
      <xdr:row>20</xdr:row>
      <xdr:rowOff>9525</xdr:rowOff>
    </xdr:to>
    <xdr:sp>
      <xdr:nvSpPr>
        <xdr:cNvPr id="184" name="Text Box 307"/>
        <xdr:cNvSpPr txBox="1">
          <a:spLocks noChangeArrowheads="1"/>
        </xdr:cNvSpPr>
      </xdr:nvSpPr>
      <xdr:spPr>
        <a:xfrm>
          <a:off x="7134225" y="3448050"/>
          <a:ext cx="228600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x</a:t>
          </a:r>
        </a:p>
      </xdr:txBody>
    </xdr:sp>
    <xdr:clientData/>
  </xdr:twoCellAnchor>
  <xdr:twoCellAnchor>
    <xdr:from>
      <xdr:col>9</xdr:col>
      <xdr:colOff>276225</xdr:colOff>
      <xdr:row>30</xdr:row>
      <xdr:rowOff>152400</xdr:rowOff>
    </xdr:from>
    <xdr:to>
      <xdr:col>9</xdr:col>
      <xdr:colOff>504825</xdr:colOff>
      <xdr:row>32</xdr:row>
      <xdr:rowOff>66675</xdr:rowOff>
    </xdr:to>
    <xdr:sp>
      <xdr:nvSpPr>
        <xdr:cNvPr id="185" name="Text Box 308"/>
        <xdr:cNvSpPr txBox="1">
          <a:spLocks noChangeArrowheads="1"/>
        </xdr:cNvSpPr>
      </xdr:nvSpPr>
      <xdr:spPr>
        <a:xfrm>
          <a:off x="7239000" y="5553075"/>
          <a:ext cx="228600" cy="2381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x</a:t>
          </a:r>
        </a:p>
      </xdr:txBody>
    </xdr:sp>
    <xdr:clientData/>
  </xdr:twoCellAnchor>
  <xdr:twoCellAnchor>
    <xdr:from>
      <xdr:col>7</xdr:col>
      <xdr:colOff>200025</xdr:colOff>
      <xdr:row>79</xdr:row>
      <xdr:rowOff>0</xdr:rowOff>
    </xdr:from>
    <xdr:to>
      <xdr:col>8</xdr:col>
      <xdr:colOff>514350</xdr:colOff>
      <xdr:row>79</xdr:row>
      <xdr:rowOff>0</xdr:rowOff>
    </xdr:to>
    <xdr:sp>
      <xdr:nvSpPr>
        <xdr:cNvPr id="186" name="Line 309"/>
        <xdr:cNvSpPr>
          <a:spLocks/>
        </xdr:cNvSpPr>
      </xdr:nvSpPr>
      <xdr:spPr>
        <a:xfrm>
          <a:off x="6038850" y="1403032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295275</xdr:colOff>
      <xdr:row>32</xdr:row>
      <xdr:rowOff>95250</xdr:rowOff>
    </xdr:from>
    <xdr:to>
      <xdr:col>2</xdr:col>
      <xdr:colOff>923925</xdr:colOff>
      <xdr:row>34</xdr:row>
      <xdr:rowOff>19050</xdr:rowOff>
    </xdr:to>
    <xdr:sp>
      <xdr:nvSpPr>
        <xdr:cNvPr id="187" name="Text Box 312"/>
        <xdr:cNvSpPr txBox="1">
          <a:spLocks noChangeArrowheads="1"/>
        </xdr:cNvSpPr>
      </xdr:nvSpPr>
      <xdr:spPr>
        <a:xfrm>
          <a:off x="2124075" y="5819775"/>
          <a:ext cx="628650" cy="3238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</a:t>
          </a:r>
          <a:r>
            <a:rPr lang="en-US" cap="none" sz="1400" b="1" i="0" u="none" baseline="-25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</a:t>
          </a:r>
        </a:p>
      </xdr:txBody>
    </xdr:sp>
    <xdr:clientData/>
  </xdr:twoCellAnchor>
  <xdr:twoCellAnchor>
    <xdr:from>
      <xdr:col>2</xdr:col>
      <xdr:colOff>828675</xdr:colOff>
      <xdr:row>19</xdr:row>
      <xdr:rowOff>114300</xdr:rowOff>
    </xdr:from>
    <xdr:to>
      <xdr:col>3</xdr:col>
      <xdr:colOff>133350</xdr:colOff>
      <xdr:row>20</xdr:row>
      <xdr:rowOff>228600</xdr:rowOff>
    </xdr:to>
    <xdr:sp>
      <xdr:nvSpPr>
        <xdr:cNvPr id="188" name="AutoShape 313"/>
        <xdr:cNvSpPr>
          <a:spLocks/>
        </xdr:cNvSpPr>
      </xdr:nvSpPr>
      <xdr:spPr>
        <a:xfrm>
          <a:off x="2657475" y="3619500"/>
          <a:ext cx="352425" cy="276225"/>
        </a:xfrm>
        <a:prstGeom prst="curved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809625</xdr:colOff>
      <xdr:row>31</xdr:row>
      <xdr:rowOff>123825</xdr:rowOff>
    </xdr:from>
    <xdr:to>
      <xdr:col>3</xdr:col>
      <xdr:colOff>114300</xdr:colOff>
      <xdr:row>33</xdr:row>
      <xdr:rowOff>19050</xdr:rowOff>
    </xdr:to>
    <xdr:sp>
      <xdr:nvSpPr>
        <xdr:cNvPr id="189" name="AutoShape 314"/>
        <xdr:cNvSpPr>
          <a:spLocks/>
        </xdr:cNvSpPr>
      </xdr:nvSpPr>
      <xdr:spPr>
        <a:xfrm>
          <a:off x="2638425" y="5686425"/>
          <a:ext cx="352425" cy="295275"/>
        </a:xfrm>
        <a:prstGeom prst="curved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809625</xdr:colOff>
      <xdr:row>35</xdr:row>
      <xdr:rowOff>123825</xdr:rowOff>
    </xdr:from>
    <xdr:to>
      <xdr:col>4</xdr:col>
      <xdr:colOff>971550</xdr:colOff>
      <xdr:row>35</xdr:row>
      <xdr:rowOff>123825</xdr:rowOff>
    </xdr:to>
    <xdr:sp>
      <xdr:nvSpPr>
        <xdr:cNvPr id="190" name="Line 315"/>
        <xdr:cNvSpPr>
          <a:spLocks/>
        </xdr:cNvSpPr>
      </xdr:nvSpPr>
      <xdr:spPr>
        <a:xfrm>
          <a:off x="2638425" y="6410325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895350</xdr:colOff>
      <xdr:row>40</xdr:row>
      <xdr:rowOff>0</xdr:rowOff>
    </xdr:from>
    <xdr:to>
      <xdr:col>4</xdr:col>
      <xdr:colOff>323850</xdr:colOff>
      <xdr:row>40</xdr:row>
      <xdr:rowOff>0</xdr:rowOff>
    </xdr:to>
    <xdr:sp>
      <xdr:nvSpPr>
        <xdr:cNvPr id="191" name="Line 316"/>
        <xdr:cNvSpPr>
          <a:spLocks/>
        </xdr:cNvSpPr>
      </xdr:nvSpPr>
      <xdr:spPr>
        <a:xfrm flipH="1">
          <a:off x="2724150" y="71723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419100</xdr:colOff>
      <xdr:row>39</xdr:row>
      <xdr:rowOff>228600</xdr:rowOff>
    </xdr:from>
    <xdr:to>
      <xdr:col>2</xdr:col>
      <xdr:colOff>828675</xdr:colOff>
      <xdr:row>39</xdr:row>
      <xdr:rowOff>228600</xdr:rowOff>
    </xdr:to>
    <xdr:sp>
      <xdr:nvSpPr>
        <xdr:cNvPr id="192" name="Line 317"/>
        <xdr:cNvSpPr>
          <a:spLocks/>
        </xdr:cNvSpPr>
      </xdr:nvSpPr>
      <xdr:spPr>
        <a:xfrm>
          <a:off x="2247900" y="71628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952500</xdr:colOff>
      <xdr:row>38</xdr:row>
      <xdr:rowOff>123825</xdr:rowOff>
    </xdr:from>
    <xdr:to>
      <xdr:col>4</xdr:col>
      <xdr:colOff>619125</xdr:colOff>
      <xdr:row>39</xdr:row>
      <xdr:rowOff>200025</xdr:rowOff>
    </xdr:to>
    <xdr:sp>
      <xdr:nvSpPr>
        <xdr:cNvPr id="193" name="Text Box 318"/>
        <xdr:cNvSpPr txBox="1">
          <a:spLocks noChangeArrowheads="1"/>
        </xdr:cNvSpPr>
      </xdr:nvSpPr>
      <xdr:spPr>
        <a:xfrm>
          <a:off x="2781300" y="6896100"/>
          <a:ext cx="1247775" cy="2381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Xc=b</a:t>
          </a:r>
          <a:r>
            <a:rPr lang="en-US" cap="none" sz="1000" b="0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/(2b+d)</a:t>
          </a:r>
        </a:p>
      </xdr:txBody>
    </xdr:sp>
    <xdr:clientData/>
  </xdr:twoCellAnchor>
  <xdr:twoCellAnchor>
    <xdr:from>
      <xdr:col>8</xdr:col>
      <xdr:colOff>57150</xdr:colOff>
      <xdr:row>29</xdr:row>
      <xdr:rowOff>0</xdr:rowOff>
    </xdr:from>
    <xdr:to>
      <xdr:col>8</xdr:col>
      <xdr:colOff>57150</xdr:colOff>
      <xdr:row>35</xdr:row>
      <xdr:rowOff>152400</xdr:rowOff>
    </xdr:to>
    <xdr:sp>
      <xdr:nvSpPr>
        <xdr:cNvPr id="194" name="Line 319"/>
        <xdr:cNvSpPr>
          <a:spLocks/>
        </xdr:cNvSpPr>
      </xdr:nvSpPr>
      <xdr:spPr>
        <a:xfrm>
          <a:off x="6296025" y="5238750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ABRIEL\VALID\COP_AS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top"/>
      <sheetName val="bottom"/>
      <sheetName val="top and bot"/>
      <sheetName val="data"/>
      <sheetName val="module_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1"/>
  <sheetViews>
    <sheetView tabSelected="1" zoomScalePageLayoutView="0" workbookViewId="0" topLeftCell="A16">
      <selection activeCell="K30" sqref="K30"/>
    </sheetView>
  </sheetViews>
  <sheetFormatPr defaultColWidth="9.33203125" defaultRowHeight="12.75"/>
  <cols>
    <col min="1" max="1" width="12.83203125" style="0" customWidth="1"/>
    <col min="2" max="2" width="19.16015625" style="0" customWidth="1"/>
    <col min="3" max="3" width="18.33203125" style="0" customWidth="1"/>
    <col min="5" max="5" width="20.66015625" style="0" customWidth="1"/>
    <col min="6" max="6" width="4.33203125" style="0" customWidth="1"/>
    <col min="7" max="7" width="17.5" style="14" customWidth="1"/>
    <col min="8" max="8" width="7" style="0" customWidth="1"/>
    <col min="9" max="9" width="12.66015625" style="0" customWidth="1"/>
    <col min="10" max="10" width="19.5" style="0" customWidth="1"/>
    <col min="11" max="11" width="11.5" style="0" customWidth="1"/>
    <col min="12" max="12" width="10.5" style="0" customWidth="1"/>
  </cols>
  <sheetData>
    <row r="1" spans="1:9" ht="18.75">
      <c r="A1" s="111"/>
      <c r="B1" s="48"/>
      <c r="C1" s="49"/>
      <c r="D1" s="49"/>
      <c r="E1" s="49"/>
      <c r="F1" s="49"/>
      <c r="G1" s="50"/>
      <c r="H1" s="51" t="s">
        <v>64</v>
      </c>
      <c r="I1" s="52"/>
    </row>
    <row r="2" spans="1:9" ht="12.75">
      <c r="A2" s="53"/>
      <c r="B2" s="54"/>
      <c r="C2" s="55"/>
      <c r="D2" s="55"/>
      <c r="E2" s="55"/>
      <c r="F2" s="55"/>
      <c r="G2" s="55"/>
      <c r="H2" s="51" t="s">
        <v>65</v>
      </c>
      <c r="I2" s="52"/>
    </row>
    <row r="3" spans="1:9" ht="15.75">
      <c r="A3" s="56" t="s">
        <v>66</v>
      </c>
      <c r="B3" s="57" t="s">
        <v>107</v>
      </c>
      <c r="C3" s="58"/>
      <c r="D3" s="58"/>
      <c r="E3" s="58"/>
      <c r="F3" s="51" t="s">
        <v>67</v>
      </c>
      <c r="G3" s="59">
        <f>IF('[1]input'!G3&lt;&gt;"",'[1]input'!G3,"")</f>
      </c>
      <c r="H3" s="51" t="s">
        <v>68</v>
      </c>
      <c r="I3" s="52" t="s">
        <v>108</v>
      </c>
    </row>
    <row r="4" spans="1:9" ht="12.75">
      <c r="A4" s="60" t="s">
        <v>69</v>
      </c>
      <c r="B4" s="61"/>
      <c r="C4" s="62"/>
      <c r="D4" s="62"/>
      <c r="E4" s="62"/>
      <c r="F4" s="62"/>
      <c r="G4" s="62"/>
      <c r="H4" s="63"/>
      <c r="I4" s="64"/>
    </row>
    <row r="5" spans="1:9" ht="12.75">
      <c r="A5" s="65"/>
      <c r="B5" s="61"/>
      <c r="C5" s="62"/>
      <c r="D5" s="62"/>
      <c r="E5" s="62"/>
      <c r="F5" s="62"/>
      <c r="G5" s="62"/>
      <c r="H5" s="51" t="s">
        <v>70</v>
      </c>
      <c r="I5" s="51" t="s">
        <v>71</v>
      </c>
    </row>
    <row r="6" spans="1:9" ht="12.75">
      <c r="A6" s="51" t="s">
        <v>72</v>
      </c>
      <c r="B6" s="66" t="s">
        <v>75</v>
      </c>
      <c r="C6" s="51" t="s">
        <v>73</v>
      </c>
      <c r="D6" s="67"/>
      <c r="E6" s="58"/>
      <c r="F6" s="51" t="s">
        <v>71</v>
      </c>
      <c r="G6" s="68">
        <f ca="1">TODAY()</f>
        <v>42436</v>
      </c>
      <c r="H6" s="52"/>
      <c r="I6" s="69"/>
    </row>
    <row r="7" spans="1:9" ht="12.75">
      <c r="A7" s="41" t="s">
        <v>109</v>
      </c>
      <c r="B7" s="42"/>
      <c r="C7" s="42"/>
      <c r="D7" s="43"/>
      <c r="E7" s="40"/>
      <c r="F7" s="42"/>
      <c r="G7" s="44"/>
      <c r="H7" s="40"/>
      <c r="I7" s="45"/>
    </row>
    <row r="11" spans="2:9" ht="18.75">
      <c r="B11" s="9" t="s">
        <v>15</v>
      </c>
      <c r="C11" s="10"/>
      <c r="D11" s="10"/>
      <c r="E11" s="10"/>
      <c r="F11" s="10"/>
      <c r="G11" s="10"/>
      <c r="H11" s="10"/>
      <c r="I11" s="10"/>
    </row>
    <row r="12" spans="2:8" s="35" customFormat="1" ht="18.75" customHeight="1" thickBot="1">
      <c r="B12" s="80" t="s">
        <v>16</v>
      </c>
      <c r="C12" s="80"/>
      <c r="F12" s="80" t="s">
        <v>98</v>
      </c>
      <c r="G12" s="79"/>
      <c r="H12" s="80"/>
    </row>
    <row r="13" spans="1:8" ht="18.75" customHeight="1" thickBot="1">
      <c r="A13" s="98" t="s">
        <v>99</v>
      </c>
      <c r="B13" s="100" t="s">
        <v>100</v>
      </c>
      <c r="C13" s="97"/>
      <c r="H13" s="36"/>
    </row>
    <row r="14" spans="1:2" ht="19.5" thickBot="1">
      <c r="A14" s="99" t="s">
        <v>92</v>
      </c>
      <c r="B14" s="100" t="s">
        <v>101</v>
      </c>
    </row>
    <row r="18" ht="12.75"/>
    <row r="19" ht="12.75"/>
    <row r="20" ht="12.75"/>
    <row r="21" ht="18.75">
      <c r="A21" s="1" t="s">
        <v>0</v>
      </c>
    </row>
    <row r="22" spans="1:2" ht="12.75">
      <c r="A22" s="11" t="s">
        <v>58</v>
      </c>
      <c r="B22" s="46">
        <v>2</v>
      </c>
    </row>
    <row r="23" spans="1:2" ht="12.75">
      <c r="A23" s="11" t="s">
        <v>48</v>
      </c>
      <c r="B23" s="81">
        <v>0</v>
      </c>
    </row>
    <row r="24" spans="1:2" ht="12.75">
      <c r="A24" s="11" t="s">
        <v>49</v>
      </c>
      <c r="B24" s="81">
        <v>0</v>
      </c>
    </row>
    <row r="25" spans="1:2" ht="12.75">
      <c r="A25" s="11" t="s">
        <v>1</v>
      </c>
      <c r="B25" s="82">
        <v>0</v>
      </c>
    </row>
    <row r="26" spans="1:19" ht="12.75">
      <c r="A26" s="11" t="s">
        <v>3</v>
      </c>
      <c r="B26" s="82">
        <v>50</v>
      </c>
      <c r="R26" s="26"/>
      <c r="S26" s="26"/>
    </row>
    <row r="27" spans="1:19" ht="12.75">
      <c r="A27" s="78" t="s">
        <v>2</v>
      </c>
      <c r="B27" s="85">
        <f>(B26*B24+B25*B23)</f>
        <v>0</v>
      </c>
      <c r="R27" s="26"/>
      <c r="S27" s="26"/>
    </row>
    <row r="28" spans="1:5" ht="15.75">
      <c r="A28" s="11" t="s">
        <v>4</v>
      </c>
      <c r="B28" s="81">
        <v>0.5</v>
      </c>
      <c r="E28" s="37"/>
    </row>
    <row r="29" spans="1:2" ht="12.75">
      <c r="A29" s="11" t="s">
        <v>5</v>
      </c>
      <c r="B29" s="81">
        <v>14</v>
      </c>
    </row>
    <row r="30" spans="1:2" ht="12.75">
      <c r="A30" s="11" t="s">
        <v>12</v>
      </c>
      <c r="B30" s="84">
        <v>65</v>
      </c>
    </row>
    <row r="31" spans="1:2" ht="12.75">
      <c r="A31" s="11" t="s">
        <v>13</v>
      </c>
      <c r="B31" s="84">
        <v>44</v>
      </c>
    </row>
    <row r="32" spans="1:2" ht="12.75">
      <c r="A32" s="11" t="s">
        <v>14</v>
      </c>
      <c r="B32" s="84">
        <v>70</v>
      </c>
    </row>
    <row r="33" spans="1:2" ht="18.75">
      <c r="A33" s="47" t="s">
        <v>76</v>
      </c>
      <c r="B33" s="90">
        <v>0.5</v>
      </c>
    </row>
    <row r="34" spans="1:3" ht="12.75">
      <c r="A34" s="11"/>
      <c r="B34" s="70"/>
      <c r="C34" s="71"/>
    </row>
    <row r="35" spans="1:2" ht="12.75">
      <c r="A35" s="28" t="s">
        <v>77</v>
      </c>
      <c r="B35" s="83">
        <f>VLOOKUP(B22,Data!A2:C9,3,FALSE)</f>
        <v>28</v>
      </c>
    </row>
    <row r="36" spans="1:2" ht="12.75">
      <c r="A36" s="28" t="s">
        <v>18</v>
      </c>
      <c r="B36" s="86">
        <f>VLOOKUP(B22,Data!A2:C9,2,FALSE)</f>
        <v>65.33333333333333</v>
      </c>
    </row>
    <row r="37" spans="1:2" ht="12.75">
      <c r="A37" t="s">
        <v>34</v>
      </c>
      <c r="B37" s="87">
        <f>B25/B35</f>
        <v>0</v>
      </c>
    </row>
    <row r="38" spans="1:2" ht="12.75">
      <c r="A38" t="s">
        <v>35</v>
      </c>
      <c r="B38" s="87">
        <f>B27/B36</f>
        <v>0</v>
      </c>
    </row>
    <row r="39" spans="1:2" ht="12.75">
      <c r="A39" t="s">
        <v>36</v>
      </c>
      <c r="B39" s="87">
        <f>B26/B35</f>
        <v>1.7857142857142858</v>
      </c>
    </row>
    <row r="40" spans="1:7" ht="18.75">
      <c r="A40" s="35" t="s">
        <v>47</v>
      </c>
      <c r="B40" s="88">
        <f>((B37+B38)^2+B39^2)^0.5</f>
        <v>1.7857142857142858</v>
      </c>
      <c r="G40" s="17"/>
    </row>
    <row r="43" spans="1:2" ht="15.75">
      <c r="A43" s="143" t="s">
        <v>50</v>
      </c>
      <c r="B43" s="144"/>
    </row>
    <row r="44" ht="13.5" thickBot="1"/>
    <row r="45" spans="1:9" ht="13.5" thickBot="1">
      <c r="A45" s="101" t="s">
        <v>93</v>
      </c>
      <c r="B45" s="3"/>
      <c r="C45" s="28" t="s">
        <v>91</v>
      </c>
      <c r="H45" s="38" t="s">
        <v>52</v>
      </c>
      <c r="I45" s="28" t="s">
        <v>53</v>
      </c>
    </row>
    <row r="46" spans="1:9" ht="13.5" thickBot="1">
      <c r="A46" s="95" t="s">
        <v>89</v>
      </c>
      <c r="B46" s="89">
        <f>B40/1.392</f>
        <v>1.282840722495895</v>
      </c>
      <c r="C46" s="28" t="s">
        <v>91</v>
      </c>
      <c r="H46" s="38" t="s">
        <v>59</v>
      </c>
      <c r="I46" s="28" t="s">
        <v>54</v>
      </c>
    </row>
    <row r="47" spans="1:8" ht="13.5" thickBot="1">
      <c r="A47" s="102" t="s">
        <v>94</v>
      </c>
      <c r="B47" s="94"/>
      <c r="C47" s="28" t="s">
        <v>92</v>
      </c>
      <c r="H47" s="38"/>
    </row>
    <row r="48" spans="1:9" ht="13.5" thickBot="1">
      <c r="A48" s="95" t="s">
        <v>89</v>
      </c>
      <c r="B48" s="89">
        <f>B40/0.928</f>
        <v>1.9242610837438423</v>
      </c>
      <c r="C48" s="28" t="s">
        <v>92</v>
      </c>
      <c r="H48" s="38" t="s">
        <v>59</v>
      </c>
      <c r="I48" s="28" t="s">
        <v>104</v>
      </c>
    </row>
    <row r="49" spans="1:15" ht="12.75">
      <c r="A49" s="96" t="s">
        <v>97</v>
      </c>
      <c r="B49" s="96"/>
      <c r="H49" s="38" t="s">
        <v>59</v>
      </c>
      <c r="I49" s="28" t="s">
        <v>103</v>
      </c>
      <c r="O49" s="25"/>
    </row>
    <row r="50" spans="1:9" ht="15.75">
      <c r="A50" s="143" t="s">
        <v>51</v>
      </c>
      <c r="B50" s="144"/>
      <c r="H50" s="38" t="s">
        <v>60</v>
      </c>
      <c r="I50" s="28" t="s">
        <v>56</v>
      </c>
    </row>
    <row r="51" spans="1:9" ht="12.75">
      <c r="A51" t="s">
        <v>63</v>
      </c>
      <c r="H51" s="38" t="s">
        <v>61</v>
      </c>
      <c r="I51" s="28" t="s">
        <v>57</v>
      </c>
    </row>
    <row r="52" spans="1:9" ht="13.5" thickBot="1">
      <c r="A52" t="s">
        <v>55</v>
      </c>
      <c r="H52" s="39" t="s">
        <v>62</v>
      </c>
      <c r="I52" s="28" t="s">
        <v>102</v>
      </c>
    </row>
    <row r="53" spans="1:15" ht="18.75">
      <c r="A53" s="103" t="s">
        <v>95</v>
      </c>
      <c r="B53" s="104"/>
      <c r="C53" s="28" t="s">
        <v>91</v>
      </c>
      <c r="O53" s="25"/>
    </row>
    <row r="54" spans="1:3" ht="12.75">
      <c r="A54" s="105" t="s">
        <v>90</v>
      </c>
      <c r="B54" s="109">
        <f>B40/(0.6*0.75*B30)</f>
        <v>0.06105006105006106</v>
      </c>
      <c r="C54" s="28" t="s">
        <v>91</v>
      </c>
    </row>
    <row r="55" spans="1:3" ht="12.75" customHeight="1">
      <c r="A55" s="106" t="s">
        <v>96</v>
      </c>
      <c r="B55" s="107"/>
      <c r="C55" s="28" t="s">
        <v>92</v>
      </c>
    </row>
    <row r="56" spans="1:3" ht="13.5" thickBot="1">
      <c r="A56" s="108" t="s">
        <v>90</v>
      </c>
      <c r="B56" s="110">
        <f>B40/(0.3*B30)</f>
        <v>0.09157509157509158</v>
      </c>
      <c r="C56" s="28" t="s">
        <v>92</v>
      </c>
    </row>
    <row r="63" ht="13.5" thickBot="1"/>
    <row r="64" spans="1:10" ht="13.5" thickBot="1">
      <c r="A64" s="28" t="s">
        <v>74</v>
      </c>
      <c r="D64" s="121" t="s">
        <v>105</v>
      </c>
      <c r="E64" s="122"/>
      <c r="F64" s="122"/>
      <c r="G64" s="122"/>
      <c r="H64" s="122"/>
      <c r="I64" s="122"/>
      <c r="J64" s="123"/>
    </row>
    <row r="65" spans="1:10" ht="16.5" thickBot="1">
      <c r="A65" s="7" t="s">
        <v>10</v>
      </c>
      <c r="B65" s="145" t="s">
        <v>9</v>
      </c>
      <c r="C65" s="146"/>
      <c r="D65" s="124" t="s">
        <v>6</v>
      </c>
      <c r="E65" s="125"/>
      <c r="F65" s="125"/>
      <c r="G65" s="126"/>
      <c r="H65" s="127" t="s">
        <v>19</v>
      </c>
      <c r="I65" s="128"/>
      <c r="J65" s="129"/>
    </row>
    <row r="66" spans="1:10" ht="15.75">
      <c r="A66" s="140">
        <v>1</v>
      </c>
      <c r="B66" s="133"/>
      <c r="C66" s="134"/>
      <c r="D66" s="14" t="s">
        <v>38</v>
      </c>
      <c r="E66" s="15" t="s">
        <v>5</v>
      </c>
      <c r="F66" s="16"/>
      <c r="G66" s="91">
        <f>Data!C2</f>
        <v>14</v>
      </c>
      <c r="H66" s="12"/>
      <c r="I66" s="2"/>
      <c r="J66" s="3"/>
    </row>
    <row r="67" spans="1:10" ht="15.75">
      <c r="A67" s="141"/>
      <c r="B67" s="135"/>
      <c r="C67" s="136"/>
      <c r="D67" s="139" t="s">
        <v>7</v>
      </c>
      <c r="E67" s="120" t="s">
        <v>23</v>
      </c>
      <c r="F67" s="17"/>
      <c r="G67" s="115">
        <f>Data!B2</f>
        <v>32.666666666666664</v>
      </c>
      <c r="H67" s="130" t="s">
        <v>21</v>
      </c>
      <c r="I67" s="131"/>
      <c r="J67" s="113">
        <f>Data!D2</f>
        <v>228.66666666666666</v>
      </c>
    </row>
    <row r="68" spans="1:10" ht="15.75">
      <c r="A68" s="141"/>
      <c r="B68" s="135"/>
      <c r="C68" s="136"/>
      <c r="D68" s="139"/>
      <c r="E68" s="120"/>
      <c r="F68" s="17"/>
      <c r="G68" s="116"/>
      <c r="H68" s="130"/>
      <c r="I68" s="131"/>
      <c r="J68" s="114"/>
    </row>
    <row r="69" spans="1:10" ht="16.5" thickBot="1">
      <c r="A69" s="142"/>
      <c r="B69" s="137"/>
      <c r="C69" s="138"/>
      <c r="D69" s="19"/>
      <c r="E69" s="19"/>
      <c r="F69" s="20"/>
      <c r="G69" s="74"/>
      <c r="H69" s="13"/>
      <c r="I69" s="4"/>
      <c r="J69" s="5"/>
    </row>
    <row r="70" spans="1:10" ht="12.75">
      <c r="A70" s="140">
        <v>2</v>
      </c>
      <c r="B70" s="133"/>
      <c r="C70" s="134"/>
      <c r="D70" s="15" t="s">
        <v>38</v>
      </c>
      <c r="E70" s="15" t="s">
        <v>39</v>
      </c>
      <c r="F70" s="16"/>
      <c r="G70" s="91">
        <f>Data!C3</f>
        <v>28</v>
      </c>
      <c r="H70" s="12"/>
      <c r="I70" s="2"/>
      <c r="J70" s="3"/>
    </row>
    <row r="71" spans="1:10" ht="12.75">
      <c r="A71" s="141"/>
      <c r="B71" s="135"/>
      <c r="C71" s="136"/>
      <c r="D71" s="139" t="s">
        <v>7</v>
      </c>
      <c r="E71" s="120" t="s">
        <v>24</v>
      </c>
      <c r="F71" s="17"/>
      <c r="G71" s="92">
        <f>Data!B3</f>
        <v>65.33333333333333</v>
      </c>
      <c r="H71" s="130" t="s">
        <v>20</v>
      </c>
      <c r="I71" s="131"/>
      <c r="J71" s="113">
        <f>Data!D3</f>
        <v>459.0833333333333</v>
      </c>
    </row>
    <row r="72" spans="1:10" ht="12.75">
      <c r="A72" s="141"/>
      <c r="B72" s="135"/>
      <c r="C72" s="136"/>
      <c r="D72" s="139"/>
      <c r="E72" s="120"/>
      <c r="F72" s="17"/>
      <c r="G72" s="75"/>
      <c r="H72" s="130"/>
      <c r="I72" s="131"/>
      <c r="J72" s="114"/>
    </row>
    <row r="73" spans="1:10" ht="13.5" thickBot="1">
      <c r="A73" s="142"/>
      <c r="B73" s="137"/>
      <c r="C73" s="138"/>
      <c r="D73" s="19"/>
      <c r="E73" s="19"/>
      <c r="F73" s="20"/>
      <c r="G73" s="74"/>
      <c r="H73" s="13"/>
      <c r="I73" s="4"/>
      <c r="J73" s="5"/>
    </row>
    <row r="74" spans="1:10" ht="12.75">
      <c r="A74" s="140">
        <v>3</v>
      </c>
      <c r="B74" s="133"/>
      <c r="C74" s="134"/>
      <c r="D74" s="15" t="s">
        <v>38</v>
      </c>
      <c r="E74" s="15" t="s">
        <v>40</v>
      </c>
      <c r="F74" s="16"/>
      <c r="G74" s="91">
        <f>Data!C4</f>
        <v>1</v>
      </c>
      <c r="H74" s="12"/>
      <c r="I74" s="2"/>
      <c r="J74" s="3"/>
    </row>
    <row r="75" spans="1:10" ht="12.75">
      <c r="A75" s="141"/>
      <c r="B75" s="135"/>
      <c r="C75" s="136"/>
      <c r="D75" s="139" t="s">
        <v>7</v>
      </c>
      <c r="E75" s="120" t="s">
        <v>25</v>
      </c>
      <c r="F75" s="17"/>
      <c r="G75" s="92">
        <f>Data!B4</f>
        <v>7</v>
      </c>
      <c r="H75" s="130" t="s">
        <v>22</v>
      </c>
      <c r="I75" s="131"/>
      <c r="J75" s="113">
        <f>Data!D4</f>
        <v>49.020833333333336</v>
      </c>
    </row>
    <row r="76" spans="1:10" ht="12.75">
      <c r="A76" s="141"/>
      <c r="B76" s="135"/>
      <c r="C76" s="136"/>
      <c r="D76" s="139"/>
      <c r="E76" s="120"/>
      <c r="F76" s="17"/>
      <c r="G76" s="75"/>
      <c r="H76" s="130"/>
      <c r="I76" s="131"/>
      <c r="J76" s="114"/>
    </row>
    <row r="77" spans="1:10" ht="13.5" thickBot="1">
      <c r="A77" s="142"/>
      <c r="B77" s="137"/>
      <c r="C77" s="138"/>
      <c r="D77" s="19"/>
      <c r="E77" s="19"/>
      <c r="F77" s="20"/>
      <c r="G77" s="74"/>
      <c r="H77" s="13"/>
      <c r="I77" s="4"/>
      <c r="J77" s="5"/>
    </row>
    <row r="78" spans="1:10" ht="15.75">
      <c r="A78" s="140">
        <v>4</v>
      </c>
      <c r="B78" s="133"/>
      <c r="C78" s="134"/>
      <c r="D78" s="21" t="s">
        <v>38</v>
      </c>
      <c r="E78" s="15" t="s">
        <v>46</v>
      </c>
      <c r="F78" s="16"/>
      <c r="G78" s="91">
        <f>Data!C5</f>
        <v>14.5</v>
      </c>
      <c r="H78" s="12"/>
      <c r="I78" s="2"/>
      <c r="J78" s="3"/>
    </row>
    <row r="79" spans="1:10" ht="15.75">
      <c r="A79" s="141"/>
      <c r="B79" s="135"/>
      <c r="C79" s="136"/>
      <c r="D79" s="6" t="s">
        <v>7</v>
      </c>
      <c r="E79" s="22" t="s">
        <v>26</v>
      </c>
      <c r="F79" s="23" t="s">
        <v>8</v>
      </c>
      <c r="G79" s="117">
        <f>Data!B5</f>
        <v>34.91413333333333</v>
      </c>
      <c r="H79" s="72" t="s">
        <v>80</v>
      </c>
      <c r="I79" s="73"/>
      <c r="J79" s="113">
        <f>Data!D5</f>
        <v>252.36242816091954</v>
      </c>
    </row>
    <row r="80" spans="1:10" ht="15.75">
      <c r="A80" s="141"/>
      <c r="B80" s="135"/>
      <c r="C80" s="136"/>
      <c r="D80" s="6" t="s">
        <v>7</v>
      </c>
      <c r="E80" s="8" t="s">
        <v>42</v>
      </c>
      <c r="F80" s="24"/>
      <c r="G80" s="118"/>
      <c r="H80" s="72"/>
      <c r="I80" s="73" t="s">
        <v>79</v>
      </c>
      <c r="J80" s="114"/>
    </row>
    <row r="81" spans="1:10" ht="16.5" thickBot="1">
      <c r="A81" s="142"/>
      <c r="B81" s="137"/>
      <c r="C81" s="138"/>
      <c r="D81" s="18"/>
      <c r="E81" s="19"/>
      <c r="F81" s="20"/>
      <c r="G81" s="74"/>
      <c r="H81" s="13"/>
      <c r="I81" s="4"/>
      <c r="J81" s="5"/>
    </row>
    <row r="82" spans="1:10" ht="15.75">
      <c r="A82" s="140">
        <v>5</v>
      </c>
      <c r="B82" s="133"/>
      <c r="C82" s="134"/>
      <c r="D82" s="15" t="s">
        <v>38</v>
      </c>
      <c r="E82" s="15" t="s">
        <v>45</v>
      </c>
      <c r="F82" s="16"/>
      <c r="G82" s="91">
        <f>Data!C6</f>
        <v>15</v>
      </c>
      <c r="H82" s="12"/>
      <c r="I82" s="2"/>
      <c r="J82" s="3"/>
    </row>
    <row r="83" spans="1:10" ht="15.75">
      <c r="A83" s="141"/>
      <c r="B83" s="135"/>
      <c r="C83" s="136"/>
      <c r="D83" s="139" t="s">
        <v>7</v>
      </c>
      <c r="E83" s="120" t="s">
        <v>27</v>
      </c>
      <c r="F83" s="17"/>
      <c r="G83" s="92">
        <f>Data!B6</f>
        <v>39.666666666666664</v>
      </c>
      <c r="H83" s="31" t="s">
        <v>82</v>
      </c>
      <c r="I83" s="32"/>
      <c r="J83" s="113">
        <f>Data!D6</f>
        <v>277.74583333333334</v>
      </c>
    </row>
    <row r="84" spans="1:10" ht="15.75">
      <c r="A84" s="141"/>
      <c r="B84" s="135"/>
      <c r="C84" s="136"/>
      <c r="D84" s="139"/>
      <c r="E84" s="120"/>
      <c r="F84" s="17"/>
      <c r="G84" s="75"/>
      <c r="H84" s="32" t="s">
        <v>83</v>
      </c>
      <c r="I84" s="77"/>
      <c r="J84" s="114"/>
    </row>
    <row r="85" spans="1:10" ht="16.5" thickBot="1">
      <c r="A85" s="142"/>
      <c r="B85" s="137"/>
      <c r="C85" s="138"/>
      <c r="D85" s="19"/>
      <c r="E85" s="19"/>
      <c r="F85" s="20"/>
      <c r="G85" s="74"/>
      <c r="H85" s="13"/>
      <c r="I85" s="4"/>
      <c r="J85" s="5"/>
    </row>
    <row r="86" spans="1:10" ht="12.75">
      <c r="A86" s="140">
        <v>6</v>
      </c>
      <c r="B86" s="133"/>
      <c r="C86" s="134"/>
      <c r="D86" s="15" t="s">
        <v>106</v>
      </c>
      <c r="E86" s="15" t="s">
        <v>44</v>
      </c>
      <c r="F86" s="16"/>
      <c r="G86" s="91">
        <f>Data!C7</f>
        <v>28.5</v>
      </c>
      <c r="H86" s="12"/>
      <c r="I86" s="2"/>
      <c r="J86" s="3"/>
    </row>
    <row r="87" spans="1:10" ht="15.75">
      <c r="A87" s="141"/>
      <c r="B87" s="135"/>
      <c r="C87" s="136"/>
      <c r="D87" s="27" t="s">
        <v>7</v>
      </c>
      <c r="E87" s="29" t="s">
        <v>28</v>
      </c>
      <c r="F87" s="30" t="s">
        <v>8</v>
      </c>
      <c r="G87" s="93">
        <f>Data!B7</f>
        <v>67.58613931034483</v>
      </c>
      <c r="H87" s="31" t="s">
        <v>85</v>
      </c>
      <c r="I87" s="32"/>
      <c r="J87" s="113">
        <f>Data!D7</f>
        <v>483.1639254385966</v>
      </c>
    </row>
    <row r="88" spans="1:10" ht="15.75">
      <c r="A88" s="141"/>
      <c r="B88" s="135"/>
      <c r="C88" s="136"/>
      <c r="D88" s="27" t="s">
        <v>7</v>
      </c>
      <c r="E88" s="8" t="s">
        <v>29</v>
      </c>
      <c r="F88" s="24" t="s">
        <v>41</v>
      </c>
      <c r="G88" s="76"/>
      <c r="H88" s="130" t="s">
        <v>84</v>
      </c>
      <c r="I88" s="132"/>
      <c r="J88" s="114"/>
    </row>
    <row r="89" spans="1:10" ht="13.5" thickBot="1">
      <c r="A89" s="142"/>
      <c r="B89" s="137"/>
      <c r="C89" s="138"/>
      <c r="D89" s="19"/>
      <c r="E89" s="19"/>
      <c r="F89" s="20"/>
      <c r="G89" s="74"/>
      <c r="H89" s="13"/>
      <c r="I89" s="4"/>
      <c r="J89" s="5"/>
    </row>
    <row r="90" spans="1:10" ht="12.75">
      <c r="A90" s="140">
        <v>7</v>
      </c>
      <c r="B90" s="133"/>
      <c r="C90" s="134"/>
      <c r="D90" s="15" t="s">
        <v>106</v>
      </c>
      <c r="E90" s="15" t="s">
        <v>43</v>
      </c>
      <c r="F90" s="16"/>
      <c r="G90" s="91">
        <f>Data!C8</f>
        <v>29</v>
      </c>
      <c r="H90" s="12"/>
      <c r="I90" s="2"/>
      <c r="J90" s="3"/>
    </row>
    <row r="91" spans="1:10" ht="12.75">
      <c r="A91" s="141"/>
      <c r="B91" s="135"/>
      <c r="C91" s="136"/>
      <c r="D91" s="139" t="s">
        <v>7</v>
      </c>
      <c r="E91" s="120" t="s">
        <v>30</v>
      </c>
      <c r="F91" s="17"/>
      <c r="G91" s="92">
        <f>Data!B8</f>
        <v>72.33333333333333</v>
      </c>
      <c r="H91" s="130" t="s">
        <v>33</v>
      </c>
      <c r="I91" s="131"/>
      <c r="J91" s="113">
        <f>Data!D8</f>
        <v>508.1041666666667</v>
      </c>
    </row>
    <row r="92" spans="1:10" ht="12.75">
      <c r="A92" s="141"/>
      <c r="B92" s="135"/>
      <c r="C92" s="136"/>
      <c r="D92" s="139"/>
      <c r="E92" s="120"/>
      <c r="F92" s="17"/>
      <c r="G92" s="75"/>
      <c r="H92" s="130"/>
      <c r="I92" s="131"/>
      <c r="J92" s="114"/>
    </row>
    <row r="93" spans="1:10" ht="13.5" thickBot="1">
      <c r="A93" s="142"/>
      <c r="B93" s="137"/>
      <c r="C93" s="138"/>
      <c r="D93" s="19"/>
      <c r="E93" s="19"/>
      <c r="F93" s="20"/>
      <c r="G93" s="74"/>
      <c r="H93" s="13"/>
      <c r="I93" s="4"/>
      <c r="J93" s="5"/>
    </row>
    <row r="94" spans="1:10" ht="12.75">
      <c r="A94" s="140">
        <v>8</v>
      </c>
      <c r="B94" s="133"/>
      <c r="C94" s="134"/>
      <c r="D94" s="15"/>
      <c r="E94" s="15"/>
      <c r="F94" s="16"/>
      <c r="G94" s="91">
        <f>Data!C9</f>
        <v>43.98226</v>
      </c>
      <c r="H94" s="12"/>
      <c r="I94" s="2"/>
      <c r="J94" s="3"/>
    </row>
    <row r="95" spans="1:10" ht="12.75">
      <c r="A95" s="141"/>
      <c r="B95" s="135"/>
      <c r="C95" s="136"/>
      <c r="D95" s="139" t="s">
        <v>7</v>
      </c>
      <c r="E95" s="119" t="s">
        <v>31</v>
      </c>
      <c r="F95" s="17"/>
      <c r="G95" s="75"/>
      <c r="H95" s="130" t="s">
        <v>32</v>
      </c>
      <c r="I95" s="131"/>
      <c r="J95" s="113">
        <f>Data!D9</f>
        <v>2155.13074</v>
      </c>
    </row>
    <row r="96" spans="1:10" ht="12.75">
      <c r="A96" s="141"/>
      <c r="B96" s="135"/>
      <c r="C96" s="136"/>
      <c r="D96" s="139"/>
      <c r="E96" s="120"/>
      <c r="F96" s="17"/>
      <c r="G96" s="92">
        <f>Data!B9</f>
        <v>153.9384</v>
      </c>
      <c r="H96" s="130"/>
      <c r="I96" s="131"/>
      <c r="J96" s="114"/>
    </row>
    <row r="97" spans="1:10" ht="13.5" thickBot="1">
      <c r="A97" s="142"/>
      <c r="B97" s="137"/>
      <c r="C97" s="138"/>
      <c r="D97" s="19"/>
      <c r="E97" s="19"/>
      <c r="F97" s="20"/>
      <c r="G97" s="74"/>
      <c r="H97" s="13"/>
      <c r="I97" s="4"/>
      <c r="J97" s="5"/>
    </row>
    <row r="98" spans="5:7" ht="12.75">
      <c r="E98" s="14"/>
      <c r="G98"/>
    </row>
    <row r="100" ht="12.75">
      <c r="H100" s="112"/>
    </row>
    <row r="101" ht="12.75">
      <c r="H101" s="112"/>
    </row>
  </sheetData>
  <sheetProtection/>
  <mergeCells count="51">
    <mergeCell ref="B74:C77"/>
    <mergeCell ref="B90:C93"/>
    <mergeCell ref="A43:B43"/>
    <mergeCell ref="A50:B50"/>
    <mergeCell ref="A82:A85"/>
    <mergeCell ref="A86:A89"/>
    <mergeCell ref="A66:A69"/>
    <mergeCell ref="A70:A73"/>
    <mergeCell ref="A74:A77"/>
    <mergeCell ref="A78:A81"/>
    <mergeCell ref="B65:C65"/>
    <mergeCell ref="E83:E84"/>
    <mergeCell ref="A90:A93"/>
    <mergeCell ref="A94:A97"/>
    <mergeCell ref="B78:C81"/>
    <mergeCell ref="D71:D72"/>
    <mergeCell ref="B70:C73"/>
    <mergeCell ref="B94:C97"/>
    <mergeCell ref="D91:D92"/>
    <mergeCell ref="D95:D96"/>
    <mergeCell ref="B86:C89"/>
    <mergeCell ref="H88:I88"/>
    <mergeCell ref="B66:C69"/>
    <mergeCell ref="D67:D68"/>
    <mergeCell ref="H75:I76"/>
    <mergeCell ref="E67:E68"/>
    <mergeCell ref="E91:E92"/>
    <mergeCell ref="B82:C85"/>
    <mergeCell ref="D75:D76"/>
    <mergeCell ref="D83:D84"/>
    <mergeCell ref="E75:E76"/>
    <mergeCell ref="J79:J80"/>
    <mergeCell ref="E95:E96"/>
    <mergeCell ref="E71:E72"/>
    <mergeCell ref="D64:J64"/>
    <mergeCell ref="D65:G65"/>
    <mergeCell ref="H65:J65"/>
    <mergeCell ref="H71:I72"/>
    <mergeCell ref="H67:I68"/>
    <mergeCell ref="H91:I92"/>
    <mergeCell ref="H95:I96"/>
    <mergeCell ref="H100:H101"/>
    <mergeCell ref="J67:J68"/>
    <mergeCell ref="G67:G68"/>
    <mergeCell ref="J83:J84"/>
    <mergeCell ref="J87:J88"/>
    <mergeCell ref="J91:J92"/>
    <mergeCell ref="J95:J96"/>
    <mergeCell ref="G79:G80"/>
    <mergeCell ref="J71:J72"/>
    <mergeCell ref="J75:J76"/>
  </mergeCells>
  <printOptions/>
  <pageMargins left="0.5" right="0.25" top="1" bottom="1" header="0.5" footer="0.5"/>
  <pageSetup horizontalDpi="600" verticalDpi="600" orientation="portrait" scale="72" r:id="rId2"/>
  <headerFooter alignWithMargins="0">
    <oddHeader>&amp;C&amp;F</oddHeader>
  </headerFooter>
  <rowBreaks count="1" manualBreakCount="1">
    <brk id="6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B7" sqref="B7"/>
    </sheetView>
  </sheetViews>
  <sheetFormatPr defaultColWidth="9.33203125" defaultRowHeight="12.75"/>
  <cols>
    <col min="4" max="4" width="19.16015625" style="0" customWidth="1"/>
  </cols>
  <sheetData>
    <row r="1" spans="1:9" ht="12.75">
      <c r="A1" s="33" t="s">
        <v>11</v>
      </c>
      <c r="B1" s="33" t="s">
        <v>37</v>
      </c>
      <c r="C1" s="33" t="s">
        <v>17</v>
      </c>
      <c r="D1" s="33" t="s">
        <v>81</v>
      </c>
      <c r="E1" t="s">
        <v>87</v>
      </c>
      <c r="I1" s="14"/>
    </row>
    <row r="2" spans="1:5" ht="12.75">
      <c r="A2" s="33">
        <v>1</v>
      </c>
      <c r="B2" s="34">
        <f>B16^2/6</f>
        <v>32.666666666666664</v>
      </c>
      <c r="C2" s="33">
        <f>B16</f>
        <v>14</v>
      </c>
      <c r="D2" s="34">
        <f>B16^3/12</f>
        <v>228.66666666666666</v>
      </c>
      <c r="E2" t="s">
        <v>86</v>
      </c>
    </row>
    <row r="3" spans="1:9" ht="12.75">
      <c r="A3" s="33">
        <v>2</v>
      </c>
      <c r="B3" s="34">
        <f>B16^2/3</f>
        <v>65.33333333333333</v>
      </c>
      <c r="C3" s="33">
        <f>2*B16</f>
        <v>28</v>
      </c>
      <c r="D3" s="34">
        <f>B16*(3*B15^2+B16^2)/6</f>
        <v>459.0833333333333</v>
      </c>
      <c r="E3" t="s">
        <v>86</v>
      </c>
      <c r="G3">
        <v>6</v>
      </c>
      <c r="H3" t="s">
        <v>8</v>
      </c>
      <c r="I3">
        <f>(2*B15*B16+B16^2)/3</f>
        <v>70</v>
      </c>
    </row>
    <row r="4" spans="1:8" ht="12.75">
      <c r="A4" s="33">
        <v>3</v>
      </c>
      <c r="B4" s="33">
        <f>B15*B16</f>
        <v>7</v>
      </c>
      <c r="C4" s="33">
        <f>2*B15</f>
        <v>1</v>
      </c>
      <c r="D4" s="34">
        <f>(B15^3+3*B15*B16^2)/6</f>
        <v>49.020833333333336</v>
      </c>
      <c r="E4" t="s">
        <v>86</v>
      </c>
      <c r="G4">
        <v>6</v>
      </c>
      <c r="H4" t="s">
        <v>78</v>
      </c>
    </row>
    <row r="5" spans="1:5" ht="12.75">
      <c r="A5" s="33">
        <v>4</v>
      </c>
      <c r="B5" s="34">
        <f>MIN((4*B15*B16+B16^2)/6,(0.167*B16^2*(4*B15+B16)/(2*B15+B16)))</f>
        <v>34.91413333333333</v>
      </c>
      <c r="C5" s="33">
        <f>B15+B16</f>
        <v>14.5</v>
      </c>
      <c r="D5" s="34">
        <f>((B15+B16)^4-6*B15^2*B16^2)/(12*B15+12*B16)</f>
        <v>252.36242816091954</v>
      </c>
      <c r="E5" t="s">
        <v>86</v>
      </c>
    </row>
    <row r="6" spans="1:9" ht="12.75">
      <c r="A6" s="33">
        <v>5</v>
      </c>
      <c r="B6" s="34">
        <f>B15*B16+B16^2/6</f>
        <v>39.666666666666664</v>
      </c>
      <c r="C6" s="33">
        <f>B16+2*B15</f>
        <v>15</v>
      </c>
      <c r="D6" s="34">
        <f>12^-1*(2*B15+B16)^3-B15^2*(B15+B16)^2/(2*B15+B16)</f>
        <v>277.74583333333334</v>
      </c>
      <c r="E6" t="s">
        <v>86</v>
      </c>
      <c r="I6">
        <f>(2*B15+B16)^3/12</f>
        <v>281.25</v>
      </c>
    </row>
    <row r="7" spans="1:9" ht="12.75">
      <c r="A7" s="33">
        <v>6</v>
      </c>
      <c r="B7" s="34">
        <f>MIN(0.333333*(2*B15*B16+B16^2),0.333333*B16^2*(2*B15+B16)/(B15+B16))</f>
        <v>67.58613931034483</v>
      </c>
      <c r="C7" s="33">
        <f>B15+2*B16</f>
        <v>28.5</v>
      </c>
      <c r="D7" s="34">
        <f>12^-1*(B15+2*B16)^3-B16^2*(B15+B16)^2*(B15+2*B16)^-1</f>
        <v>483.1639254385966</v>
      </c>
      <c r="E7" t="s">
        <v>88</v>
      </c>
      <c r="I7">
        <f>B15^2*(B15+B16)^2/(2*B15+B16)</f>
        <v>3.504166666666667</v>
      </c>
    </row>
    <row r="8" spans="1:9" ht="12.75">
      <c r="A8" s="33">
        <v>7</v>
      </c>
      <c r="B8" s="34">
        <f>B15*B16+B16^2/3</f>
        <v>72.33333333333333</v>
      </c>
      <c r="C8" s="33">
        <f>2*B16+B15*2</f>
        <v>29</v>
      </c>
      <c r="D8" s="34">
        <f>(B15+B16)^3/6</f>
        <v>508.1041666666667</v>
      </c>
      <c r="E8" t="s">
        <v>86</v>
      </c>
      <c r="I8">
        <f>I6-I7</f>
        <v>277.74583333333334</v>
      </c>
    </row>
    <row r="9" spans="1:5" ht="12.75">
      <c r="A9" s="33">
        <v>8</v>
      </c>
      <c r="B9" s="34">
        <f>3.1416*B16^2/4</f>
        <v>153.9384</v>
      </c>
      <c r="C9" s="34">
        <f>3.14159*B16</f>
        <v>43.98226</v>
      </c>
      <c r="D9" s="34">
        <f>3.14159*B16^3/4</f>
        <v>2155.13074</v>
      </c>
      <c r="E9" t="s">
        <v>86</v>
      </c>
    </row>
    <row r="15" spans="1:2" ht="12.75">
      <c r="A15" t="s">
        <v>4</v>
      </c>
      <c r="B15">
        <f>Input!B28</f>
        <v>0.5</v>
      </c>
    </row>
    <row r="16" spans="1:2" ht="12.75">
      <c r="A16" t="s">
        <v>5</v>
      </c>
      <c r="B16">
        <f>Input!B29</f>
        <v>14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5" sqref="C15"/>
    </sheetView>
  </sheetViews>
  <sheetFormatPr defaultColWidth="9.332031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Groupe Canam Manac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Groupe Canam Manac</dc:creator>
  <cp:keywords/>
  <dc:description/>
  <cp:lastModifiedBy>Harry Aslanian</cp:lastModifiedBy>
  <cp:lastPrinted>2002-09-19T18:15:50Z</cp:lastPrinted>
  <dcterms:created xsi:type="dcterms:W3CDTF">2002-09-10T17:59:24Z</dcterms:created>
  <dcterms:modified xsi:type="dcterms:W3CDTF">2016-03-07T17:14:00Z</dcterms:modified>
  <cp:category/>
  <cp:version/>
  <cp:contentType/>
  <cp:contentStatus/>
</cp:coreProperties>
</file>